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2FB9030-A828-4F82-8FD3-9BFD88A1597A}" xr6:coauthVersionLast="47" xr6:coauthVersionMax="47" xr10:uidLastSave="{00000000-0000-0000-0000-000000000000}"/>
  <workbookProtection workbookAlgorithmName="SHA-512" workbookHashValue="3/84gfFEAmfMOJoYSHu/xsxklx/EwVy2JmtGZlEm6jDod4bbZp+mvXreP1+SZlpZTDtueBuVo+1mspRM+0FMaQ==" workbookSaltValue="Oth9nDwGvCMFJ+tWIT859g==" workbookSpinCount="100000" lockStructure="1"/>
  <bookViews>
    <workbookView xWindow="-111" yWindow="-111" windowWidth="26806" windowHeight="14456" xr2:uid="{E3A262DB-3680-41C5-B1E0-11636394CF8E}"/>
  </bookViews>
  <sheets>
    <sheet name="Calcul rentabilité locative" sheetId="1" r:id="rId1"/>
    <sheet name="Mot de passe" sheetId="2" r:id="rId2"/>
  </sheets>
  <definedNames>
    <definedName name="_xlnm.Print_Area" localSheetId="0">'Calcul rentabilité locative'!$A$1:$I$36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G16" i="1"/>
  <c r="G12" i="1"/>
  <c r="B27" i="1"/>
  <c r="B29" i="1" s="1"/>
  <c r="B31" i="1" s="1"/>
  <c r="G15" i="1" s="1"/>
  <c r="B23" i="1"/>
  <c r="G14" i="1" s="1"/>
  <c r="B17" i="1"/>
  <c r="B12" i="1"/>
  <c r="B15" i="1" s="1"/>
  <c r="B18" i="1" l="1"/>
  <c r="G13" i="1" s="1"/>
  <c r="G19" i="1" s="1"/>
</calcChain>
</file>

<file path=xl/sharedStrings.xml><?xml version="1.0" encoding="utf-8"?>
<sst xmlns="http://schemas.openxmlformats.org/spreadsheetml/2006/main" count="46" uniqueCount="44">
  <si>
    <t>Calcul rentabilité locative Excel</t>
  </si>
  <si>
    <t>Décaissements :</t>
  </si>
  <si>
    <t xml:space="preserve">Apport personnel </t>
  </si>
  <si>
    <t xml:space="preserve">Montant emprunté </t>
  </si>
  <si>
    <t xml:space="preserve">Taux d'intérêt </t>
  </si>
  <si>
    <t xml:space="preserve">Nombre d'années de remboursement </t>
  </si>
  <si>
    <t xml:space="preserve">Annuité de remboursement emprunt </t>
  </si>
  <si>
    <t xml:space="preserve">Coût de l'assurance sur toute la période </t>
  </si>
  <si>
    <t xml:space="preserve">Coût total du crédit avec intérêts et assurances </t>
  </si>
  <si>
    <t xml:space="preserve">Soit montant des charges sur toute la période </t>
  </si>
  <si>
    <t xml:space="preserve">Taux annuel de revalorisation des loyers </t>
  </si>
  <si>
    <t xml:space="preserve">Total théorique des loyers perçus sur la période </t>
  </si>
  <si>
    <t xml:space="preserve">Coût mensuel de l'assurance liée à l'emprunt </t>
  </si>
  <si>
    <t>Coût total crédit</t>
  </si>
  <si>
    <t>Calcul du taux de rentabilité locative (sur la période d'emprunt) :</t>
  </si>
  <si>
    <t xml:space="preserve">Soit montant annuel des loyers perçus </t>
  </si>
  <si>
    <t xml:space="preserve">Montant mensuel des loyers perçus (hors charges) </t>
  </si>
  <si>
    <t xml:space="preserve">Soit montant annuel des loyers perçus après taux vacance </t>
  </si>
  <si>
    <t xml:space="preserve">Montant net encaissé si le bien est revendu en fin de période </t>
  </si>
  <si>
    <t>Charges courantes</t>
  </si>
  <si>
    <t>Encaissements :</t>
  </si>
  <si>
    <t>Loyers</t>
  </si>
  <si>
    <t>Plus-value finale</t>
  </si>
  <si>
    <t>Votre taux de rentabilité locative est de :</t>
  </si>
  <si>
    <t>Remplissez les cases bleues uniquement :</t>
  </si>
  <si>
    <t xml:space="preserve">  (déduire les éventuels impôts à payer)</t>
  </si>
  <si>
    <t xml:space="preserve">Soit montant annuel de l'entretien et des charges </t>
  </si>
  <si>
    <t xml:space="preserve">Coût d'acquisition du bien (y compris frais notaire) + travaux </t>
  </si>
  <si>
    <t xml:space="preserve">Montant mensuel de l'entretien + taxes + frais de gestion + charges non refacturées </t>
  </si>
  <si>
    <t xml:space="preserve">Taux moyen de vacance locative et d'impayés </t>
  </si>
  <si>
    <t>1) Votre bien :</t>
  </si>
  <si>
    <t>2) Votre crédit :</t>
  </si>
  <si>
    <t>3) Vos charges courantes :</t>
  </si>
  <si>
    <t>4) Vos revenus locatifs :</t>
  </si>
  <si>
    <t>5) Plus-value immobilière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</si>
  <si>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</si>
  <si>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</si>
  <si>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</si>
  <si>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</si>
  <si>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</si>
  <si>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</si>
  <si>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https://www.business-plan-excel.fr/produit/mot-de-passe-calcul-rentabilite-locative/</t>
  </si>
  <si>
    <t>Le mot de passe sera à entrer dans le menu Révision : "Ôter la protection de la feuille" ainsi que "Protéger le classeur"</t>
  </si>
  <si>
    <t>Lien pour accéder au mot de passe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</si>
</sst>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4" fillId="2" borderId="1" xfId="0" applyNumberFormat="1" applyFont="1" applyFill="1" applyBorder="1" applyProtection="1">
      <protection locked="0"/>
    </xf>
    <xf numFmtId="3" fontId="4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4" fillId="0" borderId="7" xfId="0" applyFont="1" applyBorder="1"/>
    <xf numFmtId="0" fontId="3" fillId="0" borderId="0" xfId="0" applyFont="1"/>
    <xf numFmtId="3" fontId="4" fillId="0" borderId="0" xfId="0" applyNumberFormat="1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8" fillId="0" borderId="0" xfId="0" applyFont="1" applyAlignment="1">
      <alignment horizontal="left" indent="3"/>
    </xf>
    <xf numFmtId="164" fontId="5" fillId="0" borderId="2" xfId="0" applyNumberFormat="1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18" fillId="0" borderId="0" xfId="0" applyFont="1"/>
    <xf numFmtId="10" fontId="4" fillId="2" borderId="1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20" fillId="0" borderId="0" xfId="0" applyFont="1"/>
    <xf numFmtId="0" fontId="22" fillId="0" borderId="0" xfId="0" applyFont="1"/>
    <xf numFmtId="0" fontId="21" fillId="0" borderId="0" xfId="2" applyFont="1" applyAlignment="1">
      <alignment horizontal="left"/>
    </xf>
    <xf numFmtId="0" fontId="19" fillId="0" borderId="0" xfId="2" applyFont="1" applyAlignment="1">
      <alignment horizontal="left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9F8F2-DC22-49E3-8A3F-7358B39C2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rentabilite-locativ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rentabilite-locativ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A367-49E1-441E-85E1-8F18A004B338}">
  <sheetPr>
    <pageSetUpPr fitToPage="1"/>
  </sheetPr>
  <dimension ref="A1:J34"/>
  <sheetViews>
    <sheetView showGridLines="0" tabSelected="1" zoomScale="110" zoomScaleNormal="110" workbookViewId="0">
      <selection activeCell="B8" sqref="B8"/>
    </sheetView>
  </sheetViews>
  <sheetFormatPr baseColWidth="10" defaultColWidth="11.375" defaultRowHeight="13.85" x14ac:dyDescent="0.2"/>
  <cols>
    <col min="1" max="1" width="80.75" style="2" bestFit="1" customWidth="1"/>
    <col min="2" max="3" width="11.375" style="2"/>
    <col min="4" max="4" width="3.625" style="2" customWidth="1"/>
    <col min="5" max="5" width="20.75" style="2" customWidth="1"/>
    <col min="6" max="6" width="22.75" style="2" bestFit="1" customWidth="1"/>
    <col min="7" max="16384" width="11.375" style="2"/>
  </cols>
  <sheetData>
    <row r="1" spans="1:8" ht="25.65" x14ac:dyDescent="0.4">
      <c r="A1" s="3" t="s">
        <v>0</v>
      </c>
    </row>
    <row r="4" spans="1:8" ht="18" x14ac:dyDescent="0.3">
      <c r="A4" s="4" t="s">
        <v>24</v>
      </c>
    </row>
    <row r="7" spans="1:8" x14ac:dyDescent="0.2">
      <c r="A7" s="19" t="s">
        <v>30</v>
      </c>
    </row>
    <row r="8" spans="1:8" ht="14.55" thickBot="1" x14ac:dyDescent="0.25">
      <c r="A8" s="7" t="s">
        <v>27</v>
      </c>
      <c r="B8" s="5">
        <v>280000</v>
      </c>
    </row>
    <row r="9" spans="1:8" x14ac:dyDescent="0.2">
      <c r="A9" s="7" t="s">
        <v>2</v>
      </c>
      <c r="B9" s="5">
        <v>50000</v>
      </c>
      <c r="D9" s="8"/>
      <c r="E9" s="9"/>
      <c r="F9" s="9"/>
      <c r="G9" s="9"/>
      <c r="H9" s="10"/>
    </row>
    <row r="10" spans="1:8" x14ac:dyDescent="0.2">
      <c r="D10" s="11"/>
      <c r="E10" s="12" t="s">
        <v>14</v>
      </c>
      <c r="H10" s="13"/>
    </row>
    <row r="11" spans="1:8" x14ac:dyDescent="0.2">
      <c r="A11" s="19" t="s">
        <v>31</v>
      </c>
      <c r="D11" s="11"/>
      <c r="H11" s="13"/>
    </row>
    <row r="12" spans="1:8" ht="14.55" x14ac:dyDescent="0.25">
      <c r="A12" s="7" t="s">
        <v>3</v>
      </c>
      <c r="B12" s="6">
        <f>B8-B9</f>
        <v>230000</v>
      </c>
      <c r="D12" s="11"/>
      <c r="E12" s="14" t="s">
        <v>1</v>
      </c>
      <c r="F12" s="2" t="s">
        <v>2</v>
      </c>
      <c r="G12" s="15">
        <f>-B9</f>
        <v>-50000</v>
      </c>
      <c r="H12" s="13"/>
    </row>
    <row r="13" spans="1:8" x14ac:dyDescent="0.2">
      <c r="A13" s="7" t="s">
        <v>4</v>
      </c>
      <c r="B13" s="29">
        <v>0.04</v>
      </c>
      <c r="D13" s="11"/>
      <c r="F13" s="2" t="s">
        <v>13</v>
      </c>
      <c r="G13" s="15">
        <f>-B18</f>
        <v>-355276.05151169293</v>
      </c>
      <c r="H13" s="13"/>
    </row>
    <row r="14" spans="1:8" x14ac:dyDescent="0.2">
      <c r="A14" s="7" t="s">
        <v>5</v>
      </c>
      <c r="B14" s="30">
        <v>20</v>
      </c>
      <c r="D14" s="11"/>
      <c r="F14" s="2" t="s">
        <v>19</v>
      </c>
      <c r="G14" s="15">
        <f>-B23</f>
        <v>-72000</v>
      </c>
      <c r="H14" s="13"/>
    </row>
    <row r="15" spans="1:8" ht="14.55" x14ac:dyDescent="0.25">
      <c r="A15" s="7" t="s">
        <v>6</v>
      </c>
      <c r="B15" s="6">
        <f>PMT(B13,B14,B12,0)*-1</f>
        <v>16923.802575584647</v>
      </c>
      <c r="D15" s="11"/>
      <c r="E15" s="14" t="s">
        <v>20</v>
      </c>
      <c r="F15" s="2" t="s">
        <v>21</v>
      </c>
      <c r="G15" s="15">
        <f>B31</f>
        <v>175537.22494415881</v>
      </c>
      <c r="H15" s="13"/>
    </row>
    <row r="16" spans="1:8" x14ac:dyDescent="0.2">
      <c r="A16" s="7" t="s">
        <v>12</v>
      </c>
      <c r="B16" s="30">
        <v>70</v>
      </c>
      <c r="D16" s="11"/>
      <c r="F16" s="2" t="s">
        <v>22</v>
      </c>
      <c r="G16" s="15">
        <f>B34</f>
        <v>330000</v>
      </c>
      <c r="H16" s="13"/>
    </row>
    <row r="17" spans="1:10" x14ac:dyDescent="0.2">
      <c r="A17" s="7" t="s">
        <v>7</v>
      </c>
      <c r="B17" s="6">
        <f>B16*B14*12</f>
        <v>16800</v>
      </c>
      <c r="D17" s="11"/>
      <c r="H17" s="13"/>
    </row>
    <row r="18" spans="1:10" ht="14.55" thickBot="1" x14ac:dyDescent="0.25">
      <c r="A18" s="7" t="s">
        <v>8</v>
      </c>
      <c r="B18" s="6">
        <f>B15*B14+B17</f>
        <v>355276.05151169293</v>
      </c>
      <c r="D18" s="11"/>
      <c r="H18" s="13"/>
    </row>
    <row r="19" spans="1:10" ht="15.25" thickBot="1" x14ac:dyDescent="0.3">
      <c r="D19" s="11"/>
      <c r="E19" s="14" t="s">
        <v>23</v>
      </c>
      <c r="G19" s="20">
        <f>IRR(G12:G16)</f>
        <v>2.2311774342719692E-2</v>
      </c>
      <c r="H19" s="13"/>
    </row>
    <row r="20" spans="1:10" x14ac:dyDescent="0.2">
      <c r="A20" s="19" t="s">
        <v>32</v>
      </c>
      <c r="D20" s="11"/>
      <c r="H20" s="13"/>
    </row>
    <row r="21" spans="1:10" ht="14.55" thickBot="1" x14ac:dyDescent="0.25">
      <c r="A21" s="7" t="s">
        <v>28</v>
      </c>
      <c r="B21" s="5">
        <v>300</v>
      </c>
      <c r="D21" s="16"/>
      <c r="E21" s="17"/>
      <c r="F21" s="17"/>
      <c r="G21" s="17"/>
      <c r="H21" s="18"/>
    </row>
    <row r="22" spans="1:10" x14ac:dyDescent="0.2">
      <c r="A22" s="7" t="s">
        <v>26</v>
      </c>
      <c r="B22" s="6">
        <f>B21*12</f>
        <v>3600</v>
      </c>
    </row>
    <row r="23" spans="1:10" x14ac:dyDescent="0.2">
      <c r="A23" s="7" t="s">
        <v>9</v>
      </c>
      <c r="B23" s="6">
        <f>B22*B14</f>
        <v>72000</v>
      </c>
    </row>
    <row r="25" spans="1:10" x14ac:dyDescent="0.2">
      <c r="A25" s="19" t="s">
        <v>33</v>
      </c>
    </row>
    <row r="26" spans="1:10" x14ac:dyDescent="0.2">
      <c r="A26" s="7" t="s">
        <v>16</v>
      </c>
      <c r="B26" s="5">
        <v>800</v>
      </c>
    </row>
    <row r="27" spans="1:10" x14ac:dyDescent="0.2">
      <c r="A27" s="7" t="s">
        <v>15</v>
      </c>
      <c r="B27" s="6">
        <f>B26*12</f>
        <v>9600</v>
      </c>
      <c r="E27" s="32" t="s">
        <v>43</v>
      </c>
    </row>
    <row r="28" spans="1:10" ht="14.55" x14ac:dyDescent="0.25">
      <c r="A28" s="7" t="s">
        <v>29</v>
      </c>
      <c r="B28" s="29">
        <v>0.12</v>
      </c>
      <c r="E28" s="33" t="s">
        <v>41</v>
      </c>
      <c r="F28" s="33"/>
      <c r="G28" s="33"/>
      <c r="H28" s="33"/>
      <c r="I28" s="33"/>
      <c r="J28" s="33"/>
    </row>
    <row r="29" spans="1:10" x14ac:dyDescent="0.2">
      <c r="A29" s="7" t="s">
        <v>17</v>
      </c>
      <c r="B29" s="6">
        <f>B27-B28*B27</f>
        <v>8448</v>
      </c>
    </row>
    <row r="30" spans="1:10" x14ac:dyDescent="0.2">
      <c r="A30" s="7" t="s">
        <v>10</v>
      </c>
      <c r="B30" s="29">
        <v>4.0000000000000001E-3</v>
      </c>
    </row>
    <row r="31" spans="1:10" x14ac:dyDescent="0.2">
      <c r="A31" s="7" t="s">
        <v>11</v>
      </c>
      <c r="B31" s="6">
        <f>FV(B30,B14,B29,0)*-1</f>
        <v>175537.22494415881</v>
      </c>
    </row>
    <row r="33" spans="1:3" x14ac:dyDescent="0.2">
      <c r="A33" s="19" t="s">
        <v>34</v>
      </c>
    </row>
    <row r="34" spans="1:3" x14ac:dyDescent="0.2">
      <c r="A34" s="7" t="s">
        <v>18</v>
      </c>
      <c r="B34" s="5">
        <v>330000</v>
      </c>
      <c r="C34" s="21" t="s">
        <v>25</v>
      </c>
    </row>
  </sheetData>
  <sheetProtection algorithmName="SHA-512" hashValue="wrmLEZyf/BBc5DD+vkNtxZZLjjFBkGKsc5YU8WAIP89rSex4HHq5b0CmjQL1KBT8ayQUjcdpPougygzw411e3w==" saltValue="6pkP5csMpI7LlqEdHBdc+Q==" spinCount="100000" sheet="1" objects="1" scenarios="1" selectLockedCells="1"/>
  <mergeCells count="1">
    <mergeCell ref="E28:J28"/>
  </mergeCells>
  <hyperlinks>
    <hyperlink ref="E28" r:id="rId1" xr:uid="{537BBAAA-B182-437A-BA04-A7A0BBE65B7E}"/>
  </hyperlinks>
  <pageMargins left="0.45" right="0.45" top="0.74803149606299213" bottom="0.74803149606299213" header="0.31496062992125984" footer="0.31496062992125984"/>
  <pageSetup paperSize="9" scale="7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6233-A5DE-47C0-84F0-B82A1AB3E609}">
  <dimension ref="A7:I25"/>
  <sheetViews>
    <sheetView showGridLines="0" zoomScale="110" zoomScaleNormal="110" workbookViewId="0">
      <selection activeCell="A27" sqref="A27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22" t="s">
        <v>35</v>
      </c>
    </row>
    <row r="8" spans="1:9" ht="18" x14ac:dyDescent="0.3">
      <c r="A8" s="23"/>
    </row>
    <row r="9" spans="1:9" ht="18" x14ac:dyDescent="0.3">
      <c r="B9" s="24" t="s">
        <v>36</v>
      </c>
    </row>
    <row r="10" spans="1:9" ht="18" x14ac:dyDescent="0.3">
      <c r="B10" s="1"/>
      <c r="C10" s="34" t="s">
        <v>41</v>
      </c>
      <c r="D10" s="34"/>
      <c r="E10" s="34"/>
      <c r="F10" s="34"/>
      <c r="G10" s="34"/>
      <c r="H10" s="34"/>
      <c r="I10" s="25" t="s">
        <v>37</v>
      </c>
    </row>
    <row r="12" spans="1:9" ht="15.95" x14ac:dyDescent="0.3">
      <c r="C12" s="31" t="s">
        <v>42</v>
      </c>
    </row>
    <row r="23" spans="1:1" x14ac:dyDescent="0.25">
      <c r="A23" s="26" t="s">
        <v>38</v>
      </c>
    </row>
    <row r="24" spans="1:1" x14ac:dyDescent="0.25">
      <c r="A24" s="27" t="s">
        <v>39</v>
      </c>
    </row>
    <row r="25" spans="1:1" x14ac:dyDescent="0.25">
      <c r="A25" s="28" t="s">
        <v>40</v>
      </c>
    </row>
  </sheetData>
  <sheetProtection algorithmName="SHA-512" hashValue="AG2Cop7VPyUXW8/REwpG8Z4Cwh5jd85iTmNEq4SNq4RkldEGceNTGvGQR187FNDYY/vDfdeiv4NpegBGK9at0w==" saltValue="HGsBIJonIz60PL4cNFWUjw==" spinCount="100000" sheet="1" objects="1" scenarios="1"/>
  <mergeCells count="1">
    <mergeCell ref="C10:H10"/>
  </mergeCells>
  <hyperlinks>
    <hyperlink ref="C10" r:id="rId1" xr:uid="{54A25B13-9BD3-428C-9291-C6C44312BBF7}"/>
    <hyperlink ref="A24" r:id="rId2" xr:uid="{EE216138-E276-4291-BE5C-66E9C4EE28F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rentabilité locative</vt:lpstr>
      <vt:lpstr>Mot de passe</vt:lpstr>
      <vt:lpstr>'Calcul rentabilité locative'!Zone_d_impression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2021-08-22T15:36:20Z</cp:lastPrinted>
  <dcterms:created xsi:type="dcterms:W3CDTF">2021-08-22T07:04:39Z</dcterms:created>
  <dcterms:modified xsi:type="dcterms:W3CDTF">2023-11-23T16:10:38Z</dcterms:modified>
</cp:coreProperties>
</file>