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A42F6354-86CA-4F86-B05C-812B0598604D}" xr6:coauthVersionLast="47" xr6:coauthVersionMax="47" xr10:uidLastSave="{00000000-0000-0000-0000-000000000000}"/>
  <workbookProtection workbookAlgorithmName="SHA-512" workbookHashValue="lKOB+Jux7S4SSrecdVPhjNKbZA2if5NEmVC2ncf51KSHryX6xlNOhYw6EQ1jCmqcW/+0COy1ru0XzrNhu/uMKA==" workbookSaltValue="ufBROWb4dMLxt1fuBWcZig==" workbookSpinCount="100000" lockStructure="1"/>
  <bookViews>
    <workbookView xWindow="-111" yWindow="-111" windowWidth="26806" windowHeight="14456" activeTab="1" xr2:uid="{95BD0E06-B1D3-4697-B79E-33EF5923D7E5}"/>
  </bookViews>
  <sheets>
    <sheet name="Paramètres" sheetId="2" r:id="rId1"/>
    <sheet name="CAN 2025" sheetId="1" r:id="rId2"/>
    <sheet name="Tableau des meilleurs 3ème" sheetId="5" r:id="rId3"/>
    <sheet name="Mot de passe" sheetId="3" r:id="rId4"/>
  </sheets>
  <definedNames>
    <definedName name="_xlnm.Print_Area" localSheetId="1">'CAN 2025'!$D$1:$EM$59</definedName>
    <definedName name="_xlnm.Print_Area" localSheetId="0">Paramètres!$A$1:$T$34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42" i="1" l="1"/>
  <c r="DR24" i="1"/>
  <c r="DR18" i="1"/>
  <c r="DR48" i="1"/>
  <c r="DR54" i="1"/>
  <c r="DR52" i="1"/>
  <c r="DR46" i="1"/>
  <c r="DR40" i="1"/>
  <c r="DR36" i="1"/>
  <c r="DR34" i="1"/>
  <c r="F11" i="1"/>
  <c r="EG44" i="1"/>
  <c r="EG42" i="1"/>
  <c r="EG20" i="1"/>
  <c r="EG18" i="1"/>
  <c r="EA50" i="1"/>
  <c r="EA48" i="1"/>
  <c r="EA38" i="1"/>
  <c r="EA36" i="1"/>
  <c r="EA26" i="1"/>
  <c r="EA24" i="1"/>
  <c r="EA14" i="1"/>
  <c r="EA12" i="1"/>
  <c r="DU53" i="1"/>
  <c r="DU51" i="1"/>
  <c r="DU47" i="1"/>
  <c r="DU45" i="1"/>
  <c r="DU41" i="1"/>
  <c r="DU39" i="1"/>
  <c r="DU35" i="1"/>
  <c r="DU33" i="1"/>
  <c r="DU29" i="1"/>
  <c r="DU27" i="1"/>
  <c r="DU23" i="1"/>
  <c r="DU21" i="1"/>
  <c r="DU17" i="1"/>
  <c r="DU15" i="1"/>
  <c r="DU11" i="1"/>
  <c r="DU9" i="1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L8" i="1" l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I45" i="1"/>
  <c r="M45" i="1" s="1"/>
  <c r="I44" i="1"/>
  <c r="M44" i="1" s="1"/>
  <c r="I43" i="1"/>
  <c r="M43" i="1" s="1"/>
  <c r="I42" i="1"/>
  <c r="I41" i="1"/>
  <c r="I40" i="1"/>
  <c r="M40" i="1" s="1"/>
  <c r="I39" i="1"/>
  <c r="I38" i="1"/>
  <c r="M38" i="1" s="1"/>
  <c r="I37" i="1"/>
  <c r="I36" i="1"/>
  <c r="M36" i="1" s="1"/>
  <c r="I35" i="1"/>
  <c r="I34" i="1"/>
  <c r="M34" i="1" s="1"/>
  <c r="I33" i="1"/>
  <c r="I32" i="1"/>
  <c r="I31" i="1"/>
  <c r="I30" i="1"/>
  <c r="M30" i="1" s="1"/>
  <c r="I29" i="1"/>
  <c r="I28" i="1"/>
  <c r="M28" i="1" s="1"/>
  <c r="I27" i="1"/>
  <c r="M27" i="1" s="1"/>
  <c r="I26" i="1"/>
  <c r="M26" i="1" s="1"/>
  <c r="I25" i="1"/>
  <c r="I24" i="1"/>
  <c r="I23" i="1"/>
  <c r="I22" i="1"/>
  <c r="M22" i="1" s="1"/>
  <c r="I21" i="1"/>
  <c r="M21" i="1" s="1"/>
  <c r="I20" i="1"/>
  <c r="M20" i="1" s="1"/>
  <c r="I19" i="1"/>
  <c r="M19" i="1" s="1"/>
  <c r="I18" i="1"/>
  <c r="M18" i="1" s="1"/>
  <c r="I17" i="1"/>
  <c r="I16" i="1"/>
  <c r="I15" i="1"/>
  <c r="I14" i="1"/>
  <c r="I13" i="1"/>
  <c r="I12" i="1"/>
  <c r="I11" i="1"/>
  <c r="I10" i="1"/>
  <c r="M10" i="1" s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M37" i="1" l="1"/>
  <c r="AH37" i="1" s="1"/>
  <c r="M42" i="1"/>
  <c r="AC42" i="1" s="1"/>
  <c r="M11" i="1"/>
  <c r="AK11" i="1" s="1"/>
  <c r="M24" i="1"/>
  <c r="AF24" i="1" s="1"/>
  <c r="M25" i="1"/>
  <c r="AA25" i="1" s="1"/>
  <c r="M31" i="1"/>
  <c r="AF31" i="1" s="1"/>
  <c r="M12" i="1"/>
  <c r="Y12" i="1" s="1"/>
  <c r="M32" i="1"/>
  <c r="AH32" i="1" s="1"/>
  <c r="M16" i="1"/>
  <c r="AI16" i="1" s="1"/>
  <c r="M39" i="1"/>
  <c r="T39" i="1" s="1"/>
  <c r="M33" i="1"/>
  <c r="AD33" i="1" s="1"/>
  <c r="CX45" i="1"/>
  <c r="CR45" i="1"/>
  <c r="CL45" i="1"/>
  <c r="CF45" i="1"/>
  <c r="CU45" i="1"/>
  <c r="CN45" i="1"/>
  <c r="CG45" i="1"/>
  <c r="CT45" i="1"/>
  <c r="CK45" i="1"/>
  <c r="CC45" i="1"/>
  <c r="CS45" i="1"/>
  <c r="CJ45" i="1"/>
  <c r="CW45" i="1"/>
  <c r="CO45" i="1"/>
  <c r="CE45" i="1"/>
  <c r="CP45" i="1"/>
  <c r="CZ45" i="1"/>
  <c r="CI45" i="1"/>
  <c r="CY45" i="1"/>
  <c r="CH45" i="1"/>
  <c r="CQ45" i="1"/>
  <c r="CM45" i="1"/>
  <c r="CD45" i="1"/>
  <c r="CV45" i="1"/>
  <c r="CV10" i="1"/>
  <c r="CP10" i="1"/>
  <c r="CJ10" i="1"/>
  <c r="CD10" i="1"/>
  <c r="CZ10" i="1"/>
  <c r="CN10" i="1"/>
  <c r="CU10" i="1"/>
  <c r="CO10" i="1"/>
  <c r="CI10" i="1"/>
  <c r="CC10" i="1"/>
  <c r="CT10" i="1"/>
  <c r="CH10" i="1"/>
  <c r="CY10" i="1"/>
  <c r="CS10" i="1"/>
  <c r="CM10" i="1"/>
  <c r="CG10" i="1"/>
  <c r="CX10" i="1"/>
  <c r="CR10" i="1"/>
  <c r="CL10" i="1"/>
  <c r="CF10" i="1"/>
  <c r="CE10" i="1"/>
  <c r="CW10" i="1"/>
  <c r="CQ10" i="1"/>
  <c r="CK10" i="1"/>
  <c r="CV16" i="1"/>
  <c r="CP16" i="1"/>
  <c r="CJ16" i="1"/>
  <c r="CD16" i="1"/>
  <c r="CH16" i="1"/>
  <c r="CU16" i="1"/>
  <c r="CO16" i="1"/>
  <c r="CI16" i="1"/>
  <c r="CC16" i="1"/>
  <c r="CZ16" i="1"/>
  <c r="CN16" i="1"/>
  <c r="CT16" i="1"/>
  <c r="CY16" i="1"/>
  <c r="CS16" i="1"/>
  <c r="CM16" i="1"/>
  <c r="CG16" i="1"/>
  <c r="CW16" i="1"/>
  <c r="CK16" i="1"/>
  <c r="CX16" i="1"/>
  <c r="CR16" i="1"/>
  <c r="CL16" i="1"/>
  <c r="CF16" i="1"/>
  <c r="CQ16" i="1"/>
  <c r="CE16" i="1"/>
  <c r="CW22" i="1"/>
  <c r="CQ22" i="1"/>
  <c r="CK22" i="1"/>
  <c r="CE22" i="1"/>
  <c r="CZ22" i="1"/>
  <c r="CS22" i="1"/>
  <c r="CL22" i="1"/>
  <c r="CD22" i="1"/>
  <c r="CX22" i="1"/>
  <c r="CO22" i="1"/>
  <c r="CG22" i="1"/>
  <c r="CV22" i="1"/>
  <c r="CN22" i="1"/>
  <c r="CF22" i="1"/>
  <c r="CU22" i="1"/>
  <c r="CC22" i="1"/>
  <c r="CM22" i="1"/>
  <c r="CT22" i="1"/>
  <c r="CJ22" i="1"/>
  <c r="CY22" i="1"/>
  <c r="CH22" i="1"/>
  <c r="CR22" i="1"/>
  <c r="CI22" i="1"/>
  <c r="CP22" i="1"/>
  <c r="CW28" i="1"/>
  <c r="CQ28" i="1"/>
  <c r="CK28" i="1"/>
  <c r="CE28" i="1"/>
  <c r="CU28" i="1"/>
  <c r="CN28" i="1"/>
  <c r="CG28" i="1"/>
  <c r="CZ28" i="1"/>
  <c r="CS28" i="1"/>
  <c r="CL28" i="1"/>
  <c r="CD28" i="1"/>
  <c r="CY28" i="1"/>
  <c r="CR28" i="1"/>
  <c r="CV28" i="1"/>
  <c r="CI28" i="1"/>
  <c r="CT28" i="1"/>
  <c r="CH28" i="1"/>
  <c r="CP28" i="1"/>
  <c r="CF28" i="1"/>
  <c r="CO28" i="1"/>
  <c r="CC28" i="1"/>
  <c r="CX28" i="1"/>
  <c r="CM28" i="1"/>
  <c r="CJ28" i="1"/>
  <c r="CW34" i="1"/>
  <c r="CQ34" i="1"/>
  <c r="CK34" i="1"/>
  <c r="CE34" i="1"/>
  <c r="CZ34" i="1"/>
  <c r="CT34" i="1"/>
  <c r="CN34" i="1"/>
  <c r="CH34" i="1"/>
  <c r="CU34" i="1"/>
  <c r="CL34" i="1"/>
  <c r="CC34" i="1"/>
  <c r="CR34" i="1"/>
  <c r="CI34" i="1"/>
  <c r="CY34" i="1"/>
  <c r="CP34" i="1"/>
  <c r="CG34" i="1"/>
  <c r="CV34" i="1"/>
  <c r="CD34" i="1"/>
  <c r="CS34" i="1"/>
  <c r="CO34" i="1"/>
  <c r="CM34" i="1"/>
  <c r="CF34" i="1"/>
  <c r="CJ34" i="1"/>
  <c r="CX34" i="1"/>
  <c r="CX40" i="1"/>
  <c r="CR40" i="1"/>
  <c r="CL40" i="1"/>
  <c r="CF40" i="1"/>
  <c r="CY40" i="1"/>
  <c r="CQ40" i="1"/>
  <c r="CJ40" i="1"/>
  <c r="CC40" i="1"/>
  <c r="CW40" i="1"/>
  <c r="CP40" i="1"/>
  <c r="CI40" i="1"/>
  <c r="CT40" i="1"/>
  <c r="CM40" i="1"/>
  <c r="CE40" i="1"/>
  <c r="CN40" i="1"/>
  <c r="CV40" i="1"/>
  <c r="CH40" i="1"/>
  <c r="CU40" i="1"/>
  <c r="CG40" i="1"/>
  <c r="CO40" i="1"/>
  <c r="CK40" i="1"/>
  <c r="CD40" i="1"/>
  <c r="CZ40" i="1"/>
  <c r="CS40" i="1"/>
  <c r="CY21" i="1"/>
  <c r="CS21" i="1"/>
  <c r="CV21" i="1"/>
  <c r="CO21" i="1"/>
  <c r="CI21" i="1"/>
  <c r="CC21" i="1"/>
  <c r="CU21" i="1"/>
  <c r="CM21" i="1"/>
  <c r="CF21" i="1"/>
  <c r="CR21" i="1"/>
  <c r="CT21" i="1"/>
  <c r="CL21" i="1"/>
  <c r="CE21" i="1"/>
  <c r="CD21" i="1"/>
  <c r="CK21" i="1"/>
  <c r="CZ21" i="1"/>
  <c r="CQ21" i="1"/>
  <c r="CJ21" i="1"/>
  <c r="CW21" i="1"/>
  <c r="CG21" i="1"/>
  <c r="CX21" i="1"/>
  <c r="CP21" i="1"/>
  <c r="CH21" i="1"/>
  <c r="CN21" i="1"/>
  <c r="CZ39" i="1"/>
  <c r="CT39" i="1"/>
  <c r="CU39" i="1"/>
  <c r="CN39" i="1"/>
  <c r="CH39" i="1"/>
  <c r="CS39" i="1"/>
  <c r="CM39" i="1"/>
  <c r="CG39" i="1"/>
  <c r="CW39" i="1"/>
  <c r="CP39" i="1"/>
  <c r="CJ39" i="1"/>
  <c r="CD39" i="1"/>
  <c r="CQ39" i="1"/>
  <c r="CE39" i="1"/>
  <c r="CY39" i="1"/>
  <c r="CL39" i="1"/>
  <c r="CX39" i="1"/>
  <c r="CK39" i="1"/>
  <c r="CR39" i="1"/>
  <c r="CO39" i="1"/>
  <c r="CI39" i="1"/>
  <c r="CF39" i="1"/>
  <c r="CV39" i="1"/>
  <c r="CC39" i="1"/>
  <c r="CZ11" i="1"/>
  <c r="CT11" i="1"/>
  <c r="CN11" i="1"/>
  <c r="CH11" i="1"/>
  <c r="CL11" i="1"/>
  <c r="CY11" i="1"/>
  <c r="CS11" i="1"/>
  <c r="CM11" i="1"/>
  <c r="CG11" i="1"/>
  <c r="CX11" i="1"/>
  <c r="CF11" i="1"/>
  <c r="CR11" i="1"/>
  <c r="CW11" i="1"/>
  <c r="CQ11" i="1"/>
  <c r="CK11" i="1"/>
  <c r="CE11" i="1"/>
  <c r="CV11" i="1"/>
  <c r="CP11" i="1"/>
  <c r="CJ11" i="1"/>
  <c r="CD11" i="1"/>
  <c r="CI11" i="1"/>
  <c r="CC11" i="1"/>
  <c r="CU11" i="1"/>
  <c r="CO11" i="1"/>
  <c r="CZ17" i="1"/>
  <c r="CT17" i="1"/>
  <c r="CN17" i="1"/>
  <c r="CH17" i="1"/>
  <c r="CR17" i="1"/>
  <c r="CY17" i="1"/>
  <c r="CS17" i="1"/>
  <c r="CM17" i="1"/>
  <c r="CG17" i="1"/>
  <c r="CX17" i="1"/>
  <c r="CL17" i="1"/>
  <c r="CF17" i="1"/>
  <c r="CW17" i="1"/>
  <c r="CQ17" i="1"/>
  <c r="CK17" i="1"/>
  <c r="CE17" i="1"/>
  <c r="CU17" i="1"/>
  <c r="CC17" i="1"/>
  <c r="CV17" i="1"/>
  <c r="CP17" i="1"/>
  <c r="CJ17" i="1"/>
  <c r="CD17" i="1"/>
  <c r="CO17" i="1"/>
  <c r="CI17" i="1"/>
  <c r="CU23" i="1"/>
  <c r="CO23" i="1"/>
  <c r="CI23" i="1"/>
  <c r="CC23" i="1"/>
  <c r="CW23" i="1"/>
  <c r="CP23" i="1"/>
  <c r="CH23" i="1"/>
  <c r="CZ23" i="1"/>
  <c r="CR23" i="1"/>
  <c r="CJ23" i="1"/>
  <c r="CY23" i="1"/>
  <c r="CQ23" i="1"/>
  <c r="CG23" i="1"/>
  <c r="CN23" i="1"/>
  <c r="CX23" i="1"/>
  <c r="CF23" i="1"/>
  <c r="CV23" i="1"/>
  <c r="CM23" i="1"/>
  <c r="CE23" i="1"/>
  <c r="CS23" i="1"/>
  <c r="CK23" i="1"/>
  <c r="CT23" i="1"/>
  <c r="CL23" i="1"/>
  <c r="CD23" i="1"/>
  <c r="CU29" i="1"/>
  <c r="CO29" i="1"/>
  <c r="CI29" i="1"/>
  <c r="CC29" i="1"/>
  <c r="CX29" i="1"/>
  <c r="CR29" i="1"/>
  <c r="CS29" i="1"/>
  <c r="CK29" i="1"/>
  <c r="CD29" i="1"/>
  <c r="CY29" i="1"/>
  <c r="CP29" i="1"/>
  <c r="CH29" i="1"/>
  <c r="CW29" i="1"/>
  <c r="CN29" i="1"/>
  <c r="CG29" i="1"/>
  <c r="CT29" i="1"/>
  <c r="CE29" i="1"/>
  <c r="CQ29" i="1"/>
  <c r="CM29" i="1"/>
  <c r="CL29" i="1"/>
  <c r="CV29" i="1"/>
  <c r="CZ29" i="1"/>
  <c r="CJ29" i="1"/>
  <c r="CF29" i="1"/>
  <c r="CU35" i="1"/>
  <c r="CO35" i="1"/>
  <c r="CI35" i="1"/>
  <c r="CC35" i="1"/>
  <c r="CX35" i="1"/>
  <c r="CR35" i="1"/>
  <c r="CL35" i="1"/>
  <c r="CF35" i="1"/>
  <c r="CY35" i="1"/>
  <c r="CP35" i="1"/>
  <c r="CG35" i="1"/>
  <c r="CV35" i="1"/>
  <c r="CM35" i="1"/>
  <c r="CD35" i="1"/>
  <c r="CT35" i="1"/>
  <c r="CK35" i="1"/>
  <c r="CZ35" i="1"/>
  <c r="CH35" i="1"/>
  <c r="CW35" i="1"/>
  <c r="CE35" i="1"/>
  <c r="CS35" i="1"/>
  <c r="CQ35" i="1"/>
  <c r="CJ35" i="1"/>
  <c r="CN35" i="1"/>
  <c r="CV41" i="1"/>
  <c r="CP41" i="1"/>
  <c r="CJ41" i="1"/>
  <c r="CD41" i="1"/>
  <c r="CU41" i="1"/>
  <c r="CN41" i="1"/>
  <c r="CG41" i="1"/>
  <c r="CT41" i="1"/>
  <c r="CM41" i="1"/>
  <c r="CF41" i="1"/>
  <c r="CX41" i="1"/>
  <c r="CQ41" i="1"/>
  <c r="CI41" i="1"/>
  <c r="CY41" i="1"/>
  <c r="CK41" i="1"/>
  <c r="CS41" i="1"/>
  <c r="CE41" i="1"/>
  <c r="CR41" i="1"/>
  <c r="CC41" i="1"/>
  <c r="CL41" i="1"/>
  <c r="CH41" i="1"/>
  <c r="CZ41" i="1"/>
  <c r="CO41" i="1"/>
  <c r="CW41" i="1"/>
  <c r="CY33" i="1"/>
  <c r="CS33" i="1"/>
  <c r="CM33" i="1"/>
  <c r="CG33" i="1"/>
  <c r="CV33" i="1"/>
  <c r="CP33" i="1"/>
  <c r="CJ33" i="1"/>
  <c r="CD33" i="1"/>
  <c r="CZ33" i="1"/>
  <c r="CQ33" i="1"/>
  <c r="CH33" i="1"/>
  <c r="CW33" i="1"/>
  <c r="CN33" i="1"/>
  <c r="CE33" i="1"/>
  <c r="CU33" i="1"/>
  <c r="CL33" i="1"/>
  <c r="CC33" i="1"/>
  <c r="CR33" i="1"/>
  <c r="CO33" i="1"/>
  <c r="CK33" i="1"/>
  <c r="CI33" i="1"/>
  <c r="CX33" i="1"/>
  <c r="CF33" i="1"/>
  <c r="CT33" i="1"/>
  <c r="CY24" i="1"/>
  <c r="CS24" i="1"/>
  <c r="CM24" i="1"/>
  <c r="CG24" i="1"/>
  <c r="CT24" i="1"/>
  <c r="CL24" i="1"/>
  <c r="CE24" i="1"/>
  <c r="CU24" i="1"/>
  <c r="CK24" i="1"/>
  <c r="CC24" i="1"/>
  <c r="CQ24" i="1"/>
  <c r="CR24" i="1"/>
  <c r="CJ24" i="1"/>
  <c r="CZ24" i="1"/>
  <c r="CI24" i="1"/>
  <c r="CX24" i="1"/>
  <c r="CP24" i="1"/>
  <c r="CH24" i="1"/>
  <c r="CV24" i="1"/>
  <c r="CD24" i="1"/>
  <c r="CW24" i="1"/>
  <c r="CO24" i="1"/>
  <c r="CF24" i="1"/>
  <c r="CN24" i="1"/>
  <c r="CZ36" i="1"/>
  <c r="CT36" i="1"/>
  <c r="CN36" i="1"/>
  <c r="CH36" i="1"/>
  <c r="CY36" i="1"/>
  <c r="CS36" i="1"/>
  <c r="CM36" i="1"/>
  <c r="CG36" i="1"/>
  <c r="CV36" i="1"/>
  <c r="CP36" i="1"/>
  <c r="CJ36" i="1"/>
  <c r="CD36" i="1"/>
  <c r="CQ36" i="1"/>
  <c r="CE36" i="1"/>
  <c r="CX36" i="1"/>
  <c r="CL36" i="1"/>
  <c r="CW36" i="1"/>
  <c r="CK36" i="1"/>
  <c r="CR36" i="1"/>
  <c r="CO36" i="1"/>
  <c r="CI36" i="1"/>
  <c r="CF36" i="1"/>
  <c r="CU36" i="1"/>
  <c r="CC36" i="1"/>
  <c r="CX15" i="1"/>
  <c r="CR15" i="1"/>
  <c r="CL15" i="1"/>
  <c r="CF15" i="1"/>
  <c r="CP15" i="1"/>
  <c r="CD15" i="1"/>
  <c r="CW15" i="1"/>
  <c r="CQ15" i="1"/>
  <c r="CK15" i="1"/>
  <c r="CE15" i="1"/>
  <c r="CV15" i="1"/>
  <c r="CJ15" i="1"/>
  <c r="CU15" i="1"/>
  <c r="CO15" i="1"/>
  <c r="CI15" i="1"/>
  <c r="CC15" i="1"/>
  <c r="CY15" i="1"/>
  <c r="CM15" i="1"/>
  <c r="CZ15" i="1"/>
  <c r="CT15" i="1"/>
  <c r="CN15" i="1"/>
  <c r="CH15" i="1"/>
  <c r="CS15" i="1"/>
  <c r="CG15" i="1"/>
  <c r="CX18" i="1"/>
  <c r="CR18" i="1"/>
  <c r="CL18" i="1"/>
  <c r="CF18" i="1"/>
  <c r="CP18" i="1"/>
  <c r="CW18" i="1"/>
  <c r="CQ18" i="1"/>
  <c r="CK18" i="1"/>
  <c r="CE18" i="1"/>
  <c r="CV18" i="1"/>
  <c r="CJ18" i="1"/>
  <c r="CD18" i="1"/>
  <c r="CU18" i="1"/>
  <c r="CO18" i="1"/>
  <c r="CI18" i="1"/>
  <c r="CC18" i="1"/>
  <c r="CM18" i="1"/>
  <c r="CZ18" i="1"/>
  <c r="CT18" i="1"/>
  <c r="CN18" i="1"/>
  <c r="CH18" i="1"/>
  <c r="CY18" i="1"/>
  <c r="CS18" i="1"/>
  <c r="CG18" i="1"/>
  <c r="CX42" i="1"/>
  <c r="CR42" i="1"/>
  <c r="CL42" i="1"/>
  <c r="CF42" i="1"/>
  <c r="CW42" i="1"/>
  <c r="CP42" i="1"/>
  <c r="CI42" i="1"/>
  <c r="CU42" i="1"/>
  <c r="CM42" i="1"/>
  <c r="CD42" i="1"/>
  <c r="CT42" i="1"/>
  <c r="CK42" i="1"/>
  <c r="CC42" i="1"/>
  <c r="CY42" i="1"/>
  <c r="CO42" i="1"/>
  <c r="CG42" i="1"/>
  <c r="CZ42" i="1"/>
  <c r="CH42" i="1"/>
  <c r="CS42" i="1"/>
  <c r="CQ42" i="1"/>
  <c r="CJ42" i="1"/>
  <c r="CE42" i="1"/>
  <c r="CV42" i="1"/>
  <c r="CN42" i="1"/>
  <c r="CV13" i="1"/>
  <c r="CP13" i="1"/>
  <c r="CJ13" i="1"/>
  <c r="CD13" i="1"/>
  <c r="CZ13" i="1"/>
  <c r="CU13" i="1"/>
  <c r="CO13" i="1"/>
  <c r="CI13" i="1"/>
  <c r="CC13" i="1"/>
  <c r="CT13" i="1"/>
  <c r="CH13" i="1"/>
  <c r="CN13" i="1"/>
  <c r="CY13" i="1"/>
  <c r="CS13" i="1"/>
  <c r="CM13" i="1"/>
  <c r="CG13" i="1"/>
  <c r="CW13" i="1"/>
  <c r="CE13" i="1"/>
  <c r="CX13" i="1"/>
  <c r="CR13" i="1"/>
  <c r="CL13" i="1"/>
  <c r="CF13" i="1"/>
  <c r="CQ13" i="1"/>
  <c r="CK13" i="1"/>
  <c r="CV19" i="1"/>
  <c r="CP19" i="1"/>
  <c r="CJ19" i="1"/>
  <c r="CD19" i="1"/>
  <c r="CZ19" i="1"/>
  <c r="CH19" i="1"/>
  <c r="CU19" i="1"/>
  <c r="CO19" i="1"/>
  <c r="CI19" i="1"/>
  <c r="CC19" i="1"/>
  <c r="CT19" i="1"/>
  <c r="CN19" i="1"/>
  <c r="CY19" i="1"/>
  <c r="CS19" i="1"/>
  <c r="CM19" i="1"/>
  <c r="CG19" i="1"/>
  <c r="CW19" i="1"/>
  <c r="CK19" i="1"/>
  <c r="CX19" i="1"/>
  <c r="CR19" i="1"/>
  <c r="CL19" i="1"/>
  <c r="CF19" i="1"/>
  <c r="CQ19" i="1"/>
  <c r="CE19" i="1"/>
  <c r="CW25" i="1"/>
  <c r="CQ25" i="1"/>
  <c r="CK25" i="1"/>
  <c r="CE25" i="1"/>
  <c r="CX25" i="1"/>
  <c r="CP25" i="1"/>
  <c r="CI25" i="1"/>
  <c r="CU25" i="1"/>
  <c r="CN25" i="1"/>
  <c r="CG25" i="1"/>
  <c r="CS25" i="1"/>
  <c r="CH25" i="1"/>
  <c r="CR25" i="1"/>
  <c r="CF25" i="1"/>
  <c r="CD25" i="1"/>
  <c r="CZ25" i="1"/>
  <c r="CO25" i="1"/>
  <c r="CY25" i="1"/>
  <c r="CM25" i="1"/>
  <c r="CC25" i="1"/>
  <c r="CJ25" i="1"/>
  <c r="CV25" i="1"/>
  <c r="CL25" i="1"/>
  <c r="CT25" i="1"/>
  <c r="CW31" i="1"/>
  <c r="CQ31" i="1"/>
  <c r="CK31" i="1"/>
  <c r="CE31" i="1"/>
  <c r="CZ31" i="1"/>
  <c r="CT31" i="1"/>
  <c r="CN31" i="1"/>
  <c r="CH31" i="1"/>
  <c r="CR31" i="1"/>
  <c r="CI31" i="1"/>
  <c r="CX31" i="1"/>
  <c r="CO31" i="1"/>
  <c r="CF31" i="1"/>
  <c r="CV31" i="1"/>
  <c r="CM31" i="1"/>
  <c r="CD31" i="1"/>
  <c r="CJ31" i="1"/>
  <c r="CU31" i="1"/>
  <c r="CY31" i="1"/>
  <c r="CG31" i="1"/>
  <c r="CC31" i="1"/>
  <c r="CS31" i="1"/>
  <c r="CP31" i="1"/>
  <c r="CL31" i="1"/>
  <c r="CX37" i="1"/>
  <c r="CR37" i="1"/>
  <c r="CL37" i="1"/>
  <c r="CF37" i="1"/>
  <c r="CW37" i="1"/>
  <c r="CQ37" i="1"/>
  <c r="CK37" i="1"/>
  <c r="CE37" i="1"/>
  <c r="CZ37" i="1"/>
  <c r="CT37" i="1"/>
  <c r="CN37" i="1"/>
  <c r="CH37" i="1"/>
  <c r="CU37" i="1"/>
  <c r="CI37" i="1"/>
  <c r="CP37" i="1"/>
  <c r="CD37" i="1"/>
  <c r="CO37" i="1"/>
  <c r="CC37" i="1"/>
  <c r="CJ37" i="1"/>
  <c r="CG37" i="1"/>
  <c r="CY37" i="1"/>
  <c r="CV37" i="1"/>
  <c r="CS37" i="1"/>
  <c r="CM37" i="1"/>
  <c r="CV43" i="1"/>
  <c r="CP43" i="1"/>
  <c r="CJ43" i="1"/>
  <c r="CD43" i="1"/>
  <c r="CT43" i="1"/>
  <c r="CM43" i="1"/>
  <c r="CF43" i="1"/>
  <c r="CX43" i="1"/>
  <c r="CO43" i="1"/>
  <c r="CG43" i="1"/>
  <c r="CW43" i="1"/>
  <c r="CN43" i="1"/>
  <c r="CE43" i="1"/>
  <c r="CZ43" i="1"/>
  <c r="CR43" i="1"/>
  <c r="CI43" i="1"/>
  <c r="CK43" i="1"/>
  <c r="CU43" i="1"/>
  <c r="CC43" i="1"/>
  <c r="CS43" i="1"/>
  <c r="CL43" i="1"/>
  <c r="CH43" i="1"/>
  <c r="CQ43" i="1"/>
  <c r="CY43" i="1"/>
  <c r="CY27" i="1"/>
  <c r="CS27" i="1"/>
  <c r="CM27" i="1"/>
  <c r="CG27" i="1"/>
  <c r="CX27" i="1"/>
  <c r="CQ27" i="1"/>
  <c r="CJ27" i="1"/>
  <c r="CC27" i="1"/>
  <c r="CV27" i="1"/>
  <c r="CO27" i="1"/>
  <c r="CH27" i="1"/>
  <c r="CT27" i="1"/>
  <c r="CI27" i="1"/>
  <c r="CR27" i="1"/>
  <c r="CF27" i="1"/>
  <c r="CP27" i="1"/>
  <c r="CE27" i="1"/>
  <c r="CZ27" i="1"/>
  <c r="CN27" i="1"/>
  <c r="CD27" i="1"/>
  <c r="CU27" i="1"/>
  <c r="CW27" i="1"/>
  <c r="CL27" i="1"/>
  <c r="CK27" i="1"/>
  <c r="CX12" i="1"/>
  <c r="CR12" i="1"/>
  <c r="CL12" i="1"/>
  <c r="CF12" i="1"/>
  <c r="CP12" i="1"/>
  <c r="CW12" i="1"/>
  <c r="CQ12" i="1"/>
  <c r="CK12" i="1"/>
  <c r="CE12" i="1"/>
  <c r="CJ12" i="1"/>
  <c r="CV12" i="1"/>
  <c r="CD12" i="1"/>
  <c r="CU12" i="1"/>
  <c r="CO12" i="1"/>
  <c r="CI12" i="1"/>
  <c r="CC12" i="1"/>
  <c r="CZ12" i="1"/>
  <c r="CT12" i="1"/>
  <c r="CN12" i="1"/>
  <c r="CH12" i="1"/>
  <c r="CY12" i="1"/>
  <c r="CM12" i="1"/>
  <c r="CG12" i="1"/>
  <c r="CS12" i="1"/>
  <c r="CY30" i="1"/>
  <c r="CS30" i="1"/>
  <c r="CM30" i="1"/>
  <c r="CG30" i="1"/>
  <c r="CV30" i="1"/>
  <c r="CP30" i="1"/>
  <c r="CJ30" i="1"/>
  <c r="CD30" i="1"/>
  <c r="CW30" i="1"/>
  <c r="CN30" i="1"/>
  <c r="CE30" i="1"/>
  <c r="CT30" i="1"/>
  <c r="CK30" i="1"/>
  <c r="CR30" i="1"/>
  <c r="CI30" i="1"/>
  <c r="CX30" i="1"/>
  <c r="CF30" i="1"/>
  <c r="CU30" i="1"/>
  <c r="CC30" i="1"/>
  <c r="CQ30" i="1"/>
  <c r="CO30" i="1"/>
  <c r="CZ30" i="1"/>
  <c r="CL30" i="1"/>
  <c r="CH30" i="1"/>
  <c r="CZ14" i="1"/>
  <c r="CT14" i="1"/>
  <c r="CN14" i="1"/>
  <c r="CH14" i="1"/>
  <c r="CR14" i="1"/>
  <c r="CY14" i="1"/>
  <c r="CS14" i="1"/>
  <c r="CM14" i="1"/>
  <c r="CG14" i="1"/>
  <c r="CL14" i="1"/>
  <c r="CX14" i="1"/>
  <c r="CF14" i="1"/>
  <c r="CW14" i="1"/>
  <c r="CQ14" i="1"/>
  <c r="CK14" i="1"/>
  <c r="CE14" i="1"/>
  <c r="CC14" i="1"/>
  <c r="CV14" i="1"/>
  <c r="CP14" i="1"/>
  <c r="CJ14" i="1"/>
  <c r="CD14" i="1"/>
  <c r="CU14" i="1"/>
  <c r="CO14" i="1"/>
  <c r="CI14" i="1"/>
  <c r="CW20" i="1"/>
  <c r="CQ20" i="1"/>
  <c r="CK20" i="1"/>
  <c r="CE20" i="1"/>
  <c r="CX20" i="1"/>
  <c r="CP20" i="1"/>
  <c r="CI20" i="1"/>
  <c r="CU20" i="1"/>
  <c r="CV20" i="1"/>
  <c r="CO20" i="1"/>
  <c r="CH20" i="1"/>
  <c r="CN20" i="1"/>
  <c r="CG20" i="1"/>
  <c r="CT20" i="1"/>
  <c r="CM20" i="1"/>
  <c r="CF20" i="1"/>
  <c r="CY20" i="1"/>
  <c r="CR20" i="1"/>
  <c r="CC20" i="1"/>
  <c r="CZ20" i="1"/>
  <c r="CS20" i="1"/>
  <c r="CL20" i="1"/>
  <c r="CD20" i="1"/>
  <c r="CJ20" i="1"/>
  <c r="CU26" i="1"/>
  <c r="CO26" i="1"/>
  <c r="CI26" i="1"/>
  <c r="CC26" i="1"/>
  <c r="CT26" i="1"/>
  <c r="CM26" i="1"/>
  <c r="CF26" i="1"/>
  <c r="CY26" i="1"/>
  <c r="CR26" i="1"/>
  <c r="CK26" i="1"/>
  <c r="CD26" i="1"/>
  <c r="CS26" i="1"/>
  <c r="CH26" i="1"/>
  <c r="CQ26" i="1"/>
  <c r="CG26" i="1"/>
  <c r="CZ26" i="1"/>
  <c r="CP26" i="1"/>
  <c r="CE26" i="1"/>
  <c r="CX26" i="1"/>
  <c r="CN26" i="1"/>
  <c r="CJ26" i="1"/>
  <c r="CW26" i="1"/>
  <c r="CL26" i="1"/>
  <c r="CV26" i="1"/>
  <c r="CU32" i="1"/>
  <c r="CO32" i="1"/>
  <c r="CI32" i="1"/>
  <c r="CC32" i="1"/>
  <c r="CX32" i="1"/>
  <c r="CR32" i="1"/>
  <c r="CL32" i="1"/>
  <c r="CF32" i="1"/>
  <c r="CV32" i="1"/>
  <c r="CM32" i="1"/>
  <c r="CD32" i="1"/>
  <c r="CS32" i="1"/>
  <c r="CJ32" i="1"/>
  <c r="CZ32" i="1"/>
  <c r="CQ32" i="1"/>
  <c r="CH32" i="1"/>
  <c r="CN32" i="1"/>
  <c r="CK32" i="1"/>
  <c r="CY32" i="1"/>
  <c r="CG32" i="1"/>
  <c r="CW32" i="1"/>
  <c r="CE32" i="1"/>
  <c r="CT32" i="1"/>
  <c r="CP32" i="1"/>
  <c r="CV38" i="1"/>
  <c r="CP38" i="1"/>
  <c r="CJ38" i="1"/>
  <c r="CD38" i="1"/>
  <c r="CU38" i="1"/>
  <c r="CO38" i="1"/>
  <c r="CI38" i="1"/>
  <c r="CC38" i="1"/>
  <c r="CX38" i="1"/>
  <c r="CR38" i="1"/>
  <c r="CL38" i="1"/>
  <c r="CF38" i="1"/>
  <c r="CY38" i="1"/>
  <c r="CM38" i="1"/>
  <c r="CT38" i="1"/>
  <c r="CH38" i="1"/>
  <c r="CS38" i="1"/>
  <c r="CG38" i="1"/>
  <c r="CZ38" i="1"/>
  <c r="CW38" i="1"/>
  <c r="CQ38" i="1"/>
  <c r="CN38" i="1"/>
  <c r="CE38" i="1"/>
  <c r="CK38" i="1"/>
  <c r="CZ44" i="1"/>
  <c r="CT44" i="1"/>
  <c r="CN44" i="1"/>
  <c r="CH44" i="1"/>
  <c r="CX44" i="1"/>
  <c r="CQ44" i="1"/>
  <c r="CJ44" i="1"/>
  <c r="CC44" i="1"/>
  <c r="CR44" i="1"/>
  <c r="CI44" i="1"/>
  <c r="CY44" i="1"/>
  <c r="CP44" i="1"/>
  <c r="CG44" i="1"/>
  <c r="CU44" i="1"/>
  <c r="CL44" i="1"/>
  <c r="CD44" i="1"/>
  <c r="CM44" i="1"/>
  <c r="CW44" i="1"/>
  <c r="CF44" i="1"/>
  <c r="CV44" i="1"/>
  <c r="CE44" i="1"/>
  <c r="CO44" i="1"/>
  <c r="CK44" i="1"/>
  <c r="CS44" i="1"/>
  <c r="BQ12" i="1"/>
  <c r="BK12" i="1"/>
  <c r="BE12" i="1"/>
  <c r="AY12" i="1"/>
  <c r="BO12" i="1"/>
  <c r="BH12" i="1"/>
  <c r="BA12" i="1"/>
  <c r="BN12" i="1"/>
  <c r="BG12" i="1"/>
  <c r="AZ12" i="1"/>
  <c r="BJ12" i="1"/>
  <c r="AX12" i="1"/>
  <c r="BS12" i="1"/>
  <c r="BI12" i="1"/>
  <c r="AW12" i="1"/>
  <c r="BM12" i="1"/>
  <c r="AV12" i="1"/>
  <c r="BL12" i="1"/>
  <c r="BF12" i="1"/>
  <c r="BC12" i="1"/>
  <c r="BB12" i="1"/>
  <c r="BD12" i="1"/>
  <c r="BR12" i="1"/>
  <c r="BP12" i="1"/>
  <c r="BP24" i="1"/>
  <c r="BJ24" i="1"/>
  <c r="BD24" i="1"/>
  <c r="AX24" i="1"/>
  <c r="BM24" i="1"/>
  <c r="BF24" i="1"/>
  <c r="AY24" i="1"/>
  <c r="BO24" i="1"/>
  <c r="BG24" i="1"/>
  <c r="AW24" i="1"/>
  <c r="BS24" i="1"/>
  <c r="BK24" i="1"/>
  <c r="BB24" i="1"/>
  <c r="BR24" i="1"/>
  <c r="BI24" i="1"/>
  <c r="BA24" i="1"/>
  <c r="BH24" i="1"/>
  <c r="BE24" i="1"/>
  <c r="BC24" i="1"/>
  <c r="AV24" i="1"/>
  <c r="BL24" i="1"/>
  <c r="BQ24" i="1"/>
  <c r="BN24" i="1"/>
  <c r="AZ24" i="1"/>
  <c r="BQ42" i="1"/>
  <c r="BK42" i="1"/>
  <c r="BE42" i="1"/>
  <c r="AY42" i="1"/>
  <c r="BN42" i="1"/>
  <c r="BG42" i="1"/>
  <c r="AZ42" i="1"/>
  <c r="BS42" i="1"/>
  <c r="BJ42" i="1"/>
  <c r="BB42" i="1"/>
  <c r="BO42" i="1"/>
  <c r="BD42" i="1"/>
  <c r="BM42" i="1"/>
  <c r="BC42" i="1"/>
  <c r="BI42" i="1"/>
  <c r="AX42" i="1"/>
  <c r="BL42" i="1"/>
  <c r="BA42" i="1"/>
  <c r="BR42" i="1"/>
  <c r="AW42" i="1"/>
  <c r="AV42" i="1"/>
  <c r="BP42" i="1"/>
  <c r="BH42" i="1"/>
  <c r="BF42" i="1"/>
  <c r="BN25" i="1"/>
  <c r="BH25" i="1"/>
  <c r="BB25" i="1"/>
  <c r="AV25" i="1"/>
  <c r="BQ25" i="1"/>
  <c r="BJ25" i="1"/>
  <c r="BC25" i="1"/>
  <c r="BR25" i="1"/>
  <c r="BI25" i="1"/>
  <c r="AZ25" i="1"/>
  <c r="BM25" i="1"/>
  <c r="BE25" i="1"/>
  <c r="AW25" i="1"/>
  <c r="BL25" i="1"/>
  <c r="BD25" i="1"/>
  <c r="BK25" i="1"/>
  <c r="BG25" i="1"/>
  <c r="BF25" i="1"/>
  <c r="AY25" i="1"/>
  <c r="AX25" i="1"/>
  <c r="BS25" i="1"/>
  <c r="BA25" i="1"/>
  <c r="BP25" i="1"/>
  <c r="BO25" i="1"/>
  <c r="M15" i="1"/>
  <c r="AL15" i="1" s="1"/>
  <c r="BQ15" i="1"/>
  <c r="BK15" i="1"/>
  <c r="BE15" i="1"/>
  <c r="AY15" i="1"/>
  <c r="BM15" i="1"/>
  <c r="BF15" i="1"/>
  <c r="AX15" i="1"/>
  <c r="BS15" i="1"/>
  <c r="BL15" i="1"/>
  <c r="BD15" i="1"/>
  <c r="AW15" i="1"/>
  <c r="BJ15" i="1"/>
  <c r="BA15" i="1"/>
  <c r="BR15" i="1"/>
  <c r="BI15" i="1"/>
  <c r="AZ15" i="1"/>
  <c r="BO15" i="1"/>
  <c r="AV15" i="1"/>
  <c r="BN15" i="1"/>
  <c r="BH15" i="1"/>
  <c r="BP15" i="1"/>
  <c r="BG15" i="1"/>
  <c r="BC15" i="1"/>
  <c r="BB15" i="1"/>
  <c r="BP27" i="1"/>
  <c r="BJ27" i="1"/>
  <c r="BD27" i="1"/>
  <c r="AX27" i="1"/>
  <c r="BR27" i="1"/>
  <c r="BK27" i="1"/>
  <c r="BC27" i="1"/>
  <c r="AV27" i="1"/>
  <c r="BN27" i="1"/>
  <c r="BF27" i="1"/>
  <c r="AW27" i="1"/>
  <c r="BS27" i="1"/>
  <c r="BI27" i="1"/>
  <c r="BA27" i="1"/>
  <c r="BQ27" i="1"/>
  <c r="BH27" i="1"/>
  <c r="AZ27" i="1"/>
  <c r="BO27" i="1"/>
  <c r="AY27" i="1"/>
  <c r="BM27" i="1"/>
  <c r="BL27" i="1"/>
  <c r="BE27" i="1"/>
  <c r="BB27" i="1"/>
  <c r="BG27" i="1"/>
  <c r="BQ45" i="1"/>
  <c r="BK45" i="1"/>
  <c r="BE45" i="1"/>
  <c r="AY45" i="1"/>
  <c r="BS45" i="1"/>
  <c r="BL45" i="1"/>
  <c r="BD45" i="1"/>
  <c r="AW45" i="1"/>
  <c r="BR45" i="1"/>
  <c r="BI45" i="1"/>
  <c r="BA45" i="1"/>
  <c r="BM45" i="1"/>
  <c r="BB45" i="1"/>
  <c r="BJ45" i="1"/>
  <c r="AZ45" i="1"/>
  <c r="BP45" i="1"/>
  <c r="BG45" i="1"/>
  <c r="AV45" i="1"/>
  <c r="AX45" i="1"/>
  <c r="BH45" i="1"/>
  <c r="BF45" i="1"/>
  <c r="BO45" i="1"/>
  <c r="BN45" i="1"/>
  <c r="BC45" i="1"/>
  <c r="AK10" i="1"/>
  <c r="BO10" i="1"/>
  <c r="BI10" i="1"/>
  <c r="BC10" i="1"/>
  <c r="AW10" i="1"/>
  <c r="BN10" i="1"/>
  <c r="BG10" i="1"/>
  <c r="AZ10" i="1"/>
  <c r="BM10" i="1"/>
  <c r="BF10" i="1"/>
  <c r="AY10" i="1"/>
  <c r="BS10" i="1"/>
  <c r="BJ10" i="1"/>
  <c r="AX10" i="1"/>
  <c r="BR10" i="1"/>
  <c r="BH10" i="1"/>
  <c r="AV10" i="1"/>
  <c r="BL10" i="1"/>
  <c r="BK10" i="1"/>
  <c r="BE10" i="1"/>
  <c r="BB10" i="1"/>
  <c r="BP10" i="1"/>
  <c r="BD10" i="1"/>
  <c r="BQ10" i="1"/>
  <c r="BA10" i="1"/>
  <c r="Q22" i="1"/>
  <c r="BN22" i="1"/>
  <c r="BH22" i="1"/>
  <c r="BB22" i="1"/>
  <c r="AV22" i="1"/>
  <c r="BS22" i="1"/>
  <c r="BL22" i="1"/>
  <c r="BE22" i="1"/>
  <c r="AX22" i="1"/>
  <c r="BR22" i="1"/>
  <c r="BJ22" i="1"/>
  <c r="BA22" i="1"/>
  <c r="BO22" i="1"/>
  <c r="BF22" i="1"/>
  <c r="AW22" i="1"/>
  <c r="BM22" i="1"/>
  <c r="BD22" i="1"/>
  <c r="BC22" i="1"/>
  <c r="BQ22" i="1"/>
  <c r="AZ22" i="1"/>
  <c r="BP22" i="1"/>
  <c r="AY22" i="1"/>
  <c r="BG22" i="1"/>
  <c r="BK22" i="1"/>
  <c r="BI22" i="1"/>
  <c r="BN34" i="1"/>
  <c r="BH34" i="1"/>
  <c r="BB34" i="1"/>
  <c r="AV34" i="1"/>
  <c r="BS34" i="1"/>
  <c r="BL34" i="1"/>
  <c r="BE34" i="1"/>
  <c r="AX34" i="1"/>
  <c r="BQ34" i="1"/>
  <c r="BJ34" i="1"/>
  <c r="BC34" i="1"/>
  <c r="BR34" i="1"/>
  <c r="BG34" i="1"/>
  <c r="AW34" i="1"/>
  <c r="BM34" i="1"/>
  <c r="BA34" i="1"/>
  <c r="BK34" i="1"/>
  <c r="AZ34" i="1"/>
  <c r="BI34" i="1"/>
  <c r="BF34" i="1"/>
  <c r="BD34" i="1"/>
  <c r="BP34" i="1"/>
  <c r="BO34" i="1"/>
  <c r="AY34" i="1"/>
  <c r="BP30" i="1"/>
  <c r="BJ30" i="1"/>
  <c r="BD30" i="1"/>
  <c r="AX30" i="1"/>
  <c r="BO30" i="1"/>
  <c r="BH30" i="1"/>
  <c r="BA30" i="1"/>
  <c r="BM30" i="1"/>
  <c r="BE30" i="1"/>
  <c r="AV30" i="1"/>
  <c r="BR30" i="1"/>
  <c r="BI30" i="1"/>
  <c r="AZ30" i="1"/>
  <c r="BQ30" i="1"/>
  <c r="BG30" i="1"/>
  <c r="AY30" i="1"/>
  <c r="BF30" i="1"/>
  <c r="BC30" i="1"/>
  <c r="BS30" i="1"/>
  <c r="BB30" i="1"/>
  <c r="BL30" i="1"/>
  <c r="BK30" i="1"/>
  <c r="AW30" i="1"/>
  <c r="BN30" i="1"/>
  <c r="BO19" i="1"/>
  <c r="BI19" i="1"/>
  <c r="BC19" i="1"/>
  <c r="AW19" i="1"/>
  <c r="BN19" i="1"/>
  <c r="BG19" i="1"/>
  <c r="AZ19" i="1"/>
  <c r="BM19" i="1"/>
  <c r="BF19" i="1"/>
  <c r="AY19" i="1"/>
  <c r="BL19" i="1"/>
  <c r="BB19" i="1"/>
  <c r="AX19" i="1"/>
  <c r="BK19" i="1"/>
  <c r="BA19" i="1"/>
  <c r="BS19" i="1"/>
  <c r="BJ19" i="1"/>
  <c r="BQ19" i="1"/>
  <c r="BR19" i="1"/>
  <c r="BP19" i="1"/>
  <c r="BH19" i="1"/>
  <c r="BE19" i="1"/>
  <c r="BD19" i="1"/>
  <c r="AV19" i="1"/>
  <c r="BP21" i="1"/>
  <c r="BJ21" i="1"/>
  <c r="BD21" i="1"/>
  <c r="AX21" i="1"/>
  <c r="BO21" i="1"/>
  <c r="BH21" i="1"/>
  <c r="BA21" i="1"/>
  <c r="BL21" i="1"/>
  <c r="BC21" i="1"/>
  <c r="BS21" i="1"/>
  <c r="BK21" i="1"/>
  <c r="BB21" i="1"/>
  <c r="BR21" i="1"/>
  <c r="BF21" i="1"/>
  <c r="AZ21" i="1"/>
  <c r="BQ21" i="1"/>
  <c r="BE21" i="1"/>
  <c r="BN21" i="1"/>
  <c r="AW21" i="1"/>
  <c r="AV21" i="1"/>
  <c r="BM21" i="1"/>
  <c r="BI21" i="1"/>
  <c r="BG21" i="1"/>
  <c r="AY21" i="1"/>
  <c r="BP33" i="1"/>
  <c r="BJ33" i="1"/>
  <c r="BD33" i="1"/>
  <c r="AX33" i="1"/>
  <c r="BO33" i="1"/>
  <c r="BH33" i="1"/>
  <c r="BA33" i="1"/>
  <c r="BM33" i="1"/>
  <c r="BF33" i="1"/>
  <c r="AY33" i="1"/>
  <c r="BR33" i="1"/>
  <c r="BG33" i="1"/>
  <c r="AV33" i="1"/>
  <c r="BL33" i="1"/>
  <c r="BB33" i="1"/>
  <c r="BK33" i="1"/>
  <c r="AZ33" i="1"/>
  <c r="BS33" i="1"/>
  <c r="AW33" i="1"/>
  <c r="BQ33" i="1"/>
  <c r="BN33" i="1"/>
  <c r="BI33" i="1"/>
  <c r="BE33" i="1"/>
  <c r="BC33" i="1"/>
  <c r="BQ39" i="1"/>
  <c r="BK39" i="1"/>
  <c r="BR39" i="1"/>
  <c r="BJ39" i="1"/>
  <c r="BD39" i="1"/>
  <c r="AX39" i="1"/>
  <c r="BM39" i="1"/>
  <c r="BE39" i="1"/>
  <c r="AW39" i="1"/>
  <c r="BL39" i="1"/>
  <c r="BC39" i="1"/>
  <c r="AV39" i="1"/>
  <c r="BP39" i="1"/>
  <c r="BH39" i="1"/>
  <c r="BA39" i="1"/>
  <c r="BS39" i="1"/>
  <c r="BB39" i="1"/>
  <c r="BI39" i="1"/>
  <c r="BG39" i="1"/>
  <c r="BO39" i="1"/>
  <c r="BN39" i="1"/>
  <c r="AZ39" i="1"/>
  <c r="AY39" i="1"/>
  <c r="BF39" i="1"/>
  <c r="BO16" i="1"/>
  <c r="BI16" i="1"/>
  <c r="BC16" i="1"/>
  <c r="AW16" i="1"/>
  <c r="BQ16" i="1"/>
  <c r="BJ16" i="1"/>
  <c r="BB16" i="1"/>
  <c r="BP16" i="1"/>
  <c r="BH16" i="1"/>
  <c r="BA16" i="1"/>
  <c r="BL16" i="1"/>
  <c r="AZ16" i="1"/>
  <c r="BG16" i="1"/>
  <c r="BK16" i="1"/>
  <c r="AY16" i="1"/>
  <c r="BS16" i="1"/>
  <c r="AX16" i="1"/>
  <c r="BE16" i="1"/>
  <c r="BD16" i="1"/>
  <c r="BR16" i="1"/>
  <c r="AV16" i="1"/>
  <c r="BN16" i="1"/>
  <c r="BM16" i="1"/>
  <c r="BF16" i="1"/>
  <c r="BN28" i="1"/>
  <c r="BH28" i="1"/>
  <c r="BB28" i="1"/>
  <c r="AV28" i="1"/>
  <c r="BO28" i="1"/>
  <c r="BG28" i="1"/>
  <c r="AZ28" i="1"/>
  <c r="BQ28" i="1"/>
  <c r="BI28" i="1"/>
  <c r="AY28" i="1"/>
  <c r="BL28" i="1"/>
  <c r="BD28" i="1"/>
  <c r="BS28" i="1"/>
  <c r="BK28" i="1"/>
  <c r="BC28" i="1"/>
  <c r="BR28" i="1"/>
  <c r="BA28" i="1"/>
  <c r="BP28" i="1"/>
  <c r="AX28" i="1"/>
  <c r="BM28" i="1"/>
  <c r="AW28" i="1"/>
  <c r="BF28" i="1"/>
  <c r="BJ28" i="1"/>
  <c r="BE28" i="1"/>
  <c r="BO40" i="1"/>
  <c r="BI40" i="1"/>
  <c r="BC40" i="1"/>
  <c r="AW40" i="1"/>
  <c r="BN40" i="1"/>
  <c r="BG40" i="1"/>
  <c r="AZ40" i="1"/>
  <c r="BP40" i="1"/>
  <c r="BF40" i="1"/>
  <c r="AX40" i="1"/>
  <c r="BM40" i="1"/>
  <c r="BE40" i="1"/>
  <c r="AV40" i="1"/>
  <c r="BS40" i="1"/>
  <c r="BK40" i="1"/>
  <c r="BB40" i="1"/>
  <c r="BD40" i="1"/>
  <c r="BL40" i="1"/>
  <c r="BJ40" i="1"/>
  <c r="BR40" i="1"/>
  <c r="BQ40" i="1"/>
  <c r="BH40" i="1"/>
  <c r="BA40" i="1"/>
  <c r="AY40" i="1"/>
  <c r="BS11" i="1"/>
  <c r="BM11" i="1"/>
  <c r="BG11" i="1"/>
  <c r="BA11" i="1"/>
  <c r="BR11" i="1"/>
  <c r="BK11" i="1"/>
  <c r="BD11" i="1"/>
  <c r="AW11" i="1"/>
  <c r="BQ11" i="1"/>
  <c r="BJ11" i="1"/>
  <c r="BC11" i="1"/>
  <c r="AV11" i="1"/>
  <c r="BI11" i="1"/>
  <c r="AY11" i="1"/>
  <c r="BH11" i="1"/>
  <c r="AX11" i="1"/>
  <c r="BN11" i="1"/>
  <c r="BL11" i="1"/>
  <c r="BP11" i="1"/>
  <c r="AZ11" i="1"/>
  <c r="BF11" i="1"/>
  <c r="BB11" i="1"/>
  <c r="BE11" i="1"/>
  <c r="BO11" i="1"/>
  <c r="M17" i="1"/>
  <c r="P17" i="1" s="1"/>
  <c r="BS17" i="1"/>
  <c r="BM17" i="1"/>
  <c r="BG17" i="1"/>
  <c r="BA17" i="1"/>
  <c r="BN17" i="1"/>
  <c r="BF17" i="1"/>
  <c r="AY17" i="1"/>
  <c r="BL17" i="1"/>
  <c r="BE17" i="1"/>
  <c r="AX17" i="1"/>
  <c r="BK17" i="1"/>
  <c r="BB17" i="1"/>
  <c r="AW17" i="1"/>
  <c r="BJ17" i="1"/>
  <c r="AZ17" i="1"/>
  <c r="BR17" i="1"/>
  <c r="BI17" i="1"/>
  <c r="BP17" i="1"/>
  <c r="AV17" i="1"/>
  <c r="BO17" i="1"/>
  <c r="BH17" i="1"/>
  <c r="BC17" i="1"/>
  <c r="BD17" i="1"/>
  <c r="BQ17" i="1"/>
  <c r="M23" i="1"/>
  <c r="AE23" i="1" s="1"/>
  <c r="BR23" i="1"/>
  <c r="BL23" i="1"/>
  <c r="BF23" i="1"/>
  <c r="AZ23" i="1"/>
  <c r="BP23" i="1"/>
  <c r="BI23" i="1"/>
  <c r="BB23" i="1"/>
  <c r="BM23" i="1"/>
  <c r="BD23" i="1"/>
  <c r="AV23" i="1"/>
  <c r="BQ23" i="1"/>
  <c r="BH23" i="1"/>
  <c r="AY23" i="1"/>
  <c r="BO23" i="1"/>
  <c r="BG23" i="1"/>
  <c r="AX23" i="1"/>
  <c r="BE23" i="1"/>
  <c r="BC23" i="1"/>
  <c r="BS23" i="1"/>
  <c r="BA23" i="1"/>
  <c r="AW23" i="1"/>
  <c r="BN23" i="1"/>
  <c r="BK23" i="1"/>
  <c r="BJ23" i="1"/>
  <c r="M29" i="1"/>
  <c r="S29" i="1" s="1"/>
  <c r="BR29" i="1"/>
  <c r="BL29" i="1"/>
  <c r="BF29" i="1"/>
  <c r="AZ29" i="1"/>
  <c r="BS29" i="1"/>
  <c r="BK29" i="1"/>
  <c r="BD29" i="1"/>
  <c r="AW29" i="1"/>
  <c r="BJ29" i="1"/>
  <c r="BB29" i="1"/>
  <c r="BO29" i="1"/>
  <c r="BG29" i="1"/>
  <c r="AX29" i="1"/>
  <c r="BN29" i="1"/>
  <c r="BE29" i="1"/>
  <c r="AV29" i="1"/>
  <c r="BC29" i="1"/>
  <c r="BQ29" i="1"/>
  <c r="BA29" i="1"/>
  <c r="BP29" i="1"/>
  <c r="AY29" i="1"/>
  <c r="BI29" i="1"/>
  <c r="BH29" i="1"/>
  <c r="BM29" i="1"/>
  <c r="M35" i="1"/>
  <c r="BR35" i="1"/>
  <c r="BL35" i="1"/>
  <c r="BF35" i="1"/>
  <c r="AZ35" i="1"/>
  <c r="BQ35" i="1"/>
  <c r="BJ35" i="1"/>
  <c r="BC35" i="1"/>
  <c r="AV35" i="1"/>
  <c r="BP35" i="1"/>
  <c r="BI35" i="1"/>
  <c r="BB35" i="1"/>
  <c r="BN35" i="1"/>
  <c r="BG35" i="1"/>
  <c r="AY35" i="1"/>
  <c r="BO35" i="1"/>
  <c r="BA35" i="1"/>
  <c r="BH35" i="1"/>
  <c r="BE35" i="1"/>
  <c r="BD35" i="1"/>
  <c r="AX35" i="1"/>
  <c r="AW35" i="1"/>
  <c r="BM35" i="1"/>
  <c r="BK35" i="1"/>
  <c r="BS35" i="1"/>
  <c r="M41" i="1"/>
  <c r="X41" i="1" s="1"/>
  <c r="BS41" i="1"/>
  <c r="BM41" i="1"/>
  <c r="BG41" i="1"/>
  <c r="BA41" i="1"/>
  <c r="BR41" i="1"/>
  <c r="BK41" i="1"/>
  <c r="BD41" i="1"/>
  <c r="AW41" i="1"/>
  <c r="BQ41" i="1"/>
  <c r="BI41" i="1"/>
  <c r="AZ41" i="1"/>
  <c r="BP41" i="1"/>
  <c r="BH41" i="1"/>
  <c r="AY41" i="1"/>
  <c r="BN41" i="1"/>
  <c r="BE41" i="1"/>
  <c r="AV41" i="1"/>
  <c r="BF41" i="1"/>
  <c r="BO41" i="1"/>
  <c r="AX41" i="1"/>
  <c r="BL41" i="1"/>
  <c r="BC41" i="1"/>
  <c r="BB41" i="1"/>
  <c r="BJ41" i="1"/>
  <c r="BQ18" i="1"/>
  <c r="BK18" i="1"/>
  <c r="BE18" i="1"/>
  <c r="AY18" i="1"/>
  <c r="BR18" i="1"/>
  <c r="BJ18" i="1"/>
  <c r="BC18" i="1"/>
  <c r="AV18" i="1"/>
  <c r="BP18" i="1"/>
  <c r="BI18" i="1"/>
  <c r="BB18" i="1"/>
  <c r="BM18" i="1"/>
  <c r="BA18" i="1"/>
  <c r="AX18" i="1"/>
  <c r="BL18" i="1"/>
  <c r="AZ18" i="1"/>
  <c r="BH18" i="1"/>
  <c r="BF18" i="1"/>
  <c r="BD18" i="1"/>
  <c r="BS18" i="1"/>
  <c r="AW18" i="1"/>
  <c r="BG18" i="1"/>
  <c r="BO18" i="1"/>
  <c r="BN18" i="1"/>
  <c r="BP36" i="1"/>
  <c r="BJ36" i="1"/>
  <c r="BD36" i="1"/>
  <c r="AX36" i="1"/>
  <c r="BN36" i="1"/>
  <c r="BG36" i="1"/>
  <c r="AZ36" i="1"/>
  <c r="BM36" i="1"/>
  <c r="BF36" i="1"/>
  <c r="AY36" i="1"/>
  <c r="BR36" i="1"/>
  <c r="BK36" i="1"/>
  <c r="BC36" i="1"/>
  <c r="AV36" i="1"/>
  <c r="BL36" i="1"/>
  <c r="AW36" i="1"/>
  <c r="BS36" i="1"/>
  <c r="BE36" i="1"/>
  <c r="BQ36" i="1"/>
  <c r="BB36" i="1"/>
  <c r="BA36" i="1"/>
  <c r="BO36" i="1"/>
  <c r="BI36" i="1"/>
  <c r="BH36" i="1"/>
  <c r="M13" i="1"/>
  <c r="AD13" i="1" s="1"/>
  <c r="BO13" i="1"/>
  <c r="BI13" i="1"/>
  <c r="BC13" i="1"/>
  <c r="AW13" i="1"/>
  <c r="BS13" i="1"/>
  <c r="BL13" i="1"/>
  <c r="BE13" i="1"/>
  <c r="AX13" i="1"/>
  <c r="BR13" i="1"/>
  <c r="BK13" i="1"/>
  <c r="BD13" i="1"/>
  <c r="AV13" i="1"/>
  <c r="BJ13" i="1"/>
  <c r="AZ13" i="1"/>
  <c r="BH13" i="1"/>
  <c r="AY13" i="1"/>
  <c r="BN13" i="1"/>
  <c r="BA13" i="1"/>
  <c r="BM13" i="1"/>
  <c r="BB13" i="1"/>
  <c r="BG13" i="1"/>
  <c r="BQ13" i="1"/>
  <c r="BP13" i="1"/>
  <c r="BF13" i="1"/>
  <c r="BN31" i="1"/>
  <c r="BH31" i="1"/>
  <c r="BB31" i="1"/>
  <c r="AV31" i="1"/>
  <c r="BS31" i="1"/>
  <c r="BL31" i="1"/>
  <c r="BE31" i="1"/>
  <c r="AX31" i="1"/>
  <c r="BP31" i="1"/>
  <c r="BG31" i="1"/>
  <c r="AY31" i="1"/>
  <c r="BK31" i="1"/>
  <c r="BC31" i="1"/>
  <c r="BR31" i="1"/>
  <c r="BJ31" i="1"/>
  <c r="BA31" i="1"/>
  <c r="BI31" i="1"/>
  <c r="BF31" i="1"/>
  <c r="BD31" i="1"/>
  <c r="BO31" i="1"/>
  <c r="BM31" i="1"/>
  <c r="AZ31" i="1"/>
  <c r="AW31" i="1"/>
  <c r="BQ31" i="1"/>
  <c r="BN37" i="1"/>
  <c r="BH37" i="1"/>
  <c r="BB37" i="1"/>
  <c r="AV37" i="1"/>
  <c r="BR37" i="1"/>
  <c r="BK37" i="1"/>
  <c r="BD37" i="1"/>
  <c r="AW37" i="1"/>
  <c r="BQ37" i="1"/>
  <c r="BJ37" i="1"/>
  <c r="BC37" i="1"/>
  <c r="BO37" i="1"/>
  <c r="BG37" i="1"/>
  <c r="AZ37" i="1"/>
  <c r="BI37" i="1"/>
  <c r="BP37" i="1"/>
  <c r="BA37" i="1"/>
  <c r="BM37" i="1"/>
  <c r="AY37" i="1"/>
  <c r="AX37" i="1"/>
  <c r="BS37" i="1"/>
  <c r="BF37" i="1"/>
  <c r="BE37" i="1"/>
  <c r="BL37" i="1"/>
  <c r="BO43" i="1"/>
  <c r="BI43" i="1"/>
  <c r="BC43" i="1"/>
  <c r="AW43" i="1"/>
  <c r="BR43" i="1"/>
  <c r="BK43" i="1"/>
  <c r="BD43" i="1"/>
  <c r="AV43" i="1"/>
  <c r="BM43" i="1"/>
  <c r="BE43" i="1"/>
  <c r="BN43" i="1"/>
  <c r="BB43" i="1"/>
  <c r="BL43" i="1"/>
  <c r="BA43" i="1"/>
  <c r="BS43" i="1"/>
  <c r="BH43" i="1"/>
  <c r="AY43" i="1"/>
  <c r="AZ43" i="1"/>
  <c r="BJ43" i="1"/>
  <c r="BG43" i="1"/>
  <c r="BF43" i="1"/>
  <c r="AX43" i="1"/>
  <c r="BQ43" i="1"/>
  <c r="BP43" i="1"/>
  <c r="M14" i="1"/>
  <c r="BS14" i="1"/>
  <c r="BM14" i="1"/>
  <c r="BG14" i="1"/>
  <c r="BA14" i="1"/>
  <c r="BP14" i="1"/>
  <c r="BI14" i="1"/>
  <c r="BB14" i="1"/>
  <c r="BO14" i="1"/>
  <c r="BH14" i="1"/>
  <c r="AZ14" i="1"/>
  <c r="BK14" i="1"/>
  <c r="AY14" i="1"/>
  <c r="BJ14" i="1"/>
  <c r="AX14" i="1"/>
  <c r="BN14" i="1"/>
  <c r="AW14" i="1"/>
  <c r="BQ14" i="1"/>
  <c r="BL14" i="1"/>
  <c r="AV14" i="1"/>
  <c r="BF14" i="1"/>
  <c r="BR14" i="1"/>
  <c r="BE14" i="1"/>
  <c r="BD14" i="1"/>
  <c r="BC14" i="1"/>
  <c r="BS20" i="1"/>
  <c r="BM20" i="1"/>
  <c r="BG20" i="1"/>
  <c r="BA20" i="1"/>
  <c r="BR20" i="1"/>
  <c r="BK20" i="1"/>
  <c r="BD20" i="1"/>
  <c r="AW20" i="1"/>
  <c r="BQ20" i="1"/>
  <c r="BJ20" i="1"/>
  <c r="BC20" i="1"/>
  <c r="AV20" i="1"/>
  <c r="BN20" i="1"/>
  <c r="BB20" i="1"/>
  <c r="BL20" i="1"/>
  <c r="AZ20" i="1"/>
  <c r="BI20" i="1"/>
  <c r="AY20" i="1"/>
  <c r="BF20" i="1"/>
  <c r="BE20" i="1"/>
  <c r="AX20" i="1"/>
  <c r="BO20" i="1"/>
  <c r="BH20" i="1"/>
  <c r="BP20" i="1"/>
  <c r="BR26" i="1"/>
  <c r="BL26" i="1"/>
  <c r="BF26" i="1"/>
  <c r="AZ26" i="1"/>
  <c r="BN26" i="1"/>
  <c r="BG26" i="1"/>
  <c r="AY26" i="1"/>
  <c r="BK26" i="1"/>
  <c r="BC26" i="1"/>
  <c r="BP26" i="1"/>
  <c r="BH26" i="1"/>
  <c r="AX26" i="1"/>
  <c r="BO26" i="1"/>
  <c r="BE26" i="1"/>
  <c r="AW26" i="1"/>
  <c r="BM26" i="1"/>
  <c r="AV26" i="1"/>
  <c r="BJ26" i="1"/>
  <c r="BI26" i="1"/>
  <c r="BB26" i="1"/>
  <c r="BA26" i="1"/>
  <c r="BS26" i="1"/>
  <c r="BQ26" i="1"/>
  <c r="BD26" i="1"/>
  <c r="BR32" i="1"/>
  <c r="BL32" i="1"/>
  <c r="BF32" i="1"/>
  <c r="AZ32" i="1"/>
  <c r="BP32" i="1"/>
  <c r="BI32" i="1"/>
  <c r="BB32" i="1"/>
  <c r="BS32" i="1"/>
  <c r="BJ32" i="1"/>
  <c r="BA32" i="1"/>
  <c r="BN32" i="1"/>
  <c r="BE32" i="1"/>
  <c r="AW32" i="1"/>
  <c r="BM32" i="1"/>
  <c r="BD32" i="1"/>
  <c r="AV32" i="1"/>
  <c r="BK32" i="1"/>
  <c r="BH32" i="1"/>
  <c r="BG32" i="1"/>
  <c r="BQ32" i="1"/>
  <c r="BO32" i="1"/>
  <c r="BC32" i="1"/>
  <c r="AY32" i="1"/>
  <c r="AX32" i="1"/>
  <c r="BR38" i="1"/>
  <c r="BL38" i="1"/>
  <c r="BF38" i="1"/>
  <c r="AZ38" i="1"/>
  <c r="BO38" i="1"/>
  <c r="BH38" i="1"/>
  <c r="BA38" i="1"/>
  <c r="BN38" i="1"/>
  <c r="BG38" i="1"/>
  <c r="AY38" i="1"/>
  <c r="BS38" i="1"/>
  <c r="BK38" i="1"/>
  <c r="BD38" i="1"/>
  <c r="AW38" i="1"/>
  <c r="BE38" i="1"/>
  <c r="BM38" i="1"/>
  <c r="AX38" i="1"/>
  <c r="BJ38" i="1"/>
  <c r="AV38" i="1"/>
  <c r="BQ38" i="1"/>
  <c r="BP38" i="1"/>
  <c r="BI38" i="1"/>
  <c r="BC38" i="1"/>
  <c r="BB38" i="1"/>
  <c r="BS44" i="1"/>
  <c r="BM44" i="1"/>
  <c r="BG44" i="1"/>
  <c r="BA44" i="1"/>
  <c r="BO44" i="1"/>
  <c r="BH44" i="1"/>
  <c r="AZ44" i="1"/>
  <c r="BP44" i="1"/>
  <c r="BF44" i="1"/>
  <c r="AX44" i="1"/>
  <c r="BL44" i="1"/>
  <c r="BC44" i="1"/>
  <c r="BK44" i="1"/>
  <c r="BB44" i="1"/>
  <c r="BR44" i="1"/>
  <c r="BI44" i="1"/>
  <c r="AW44" i="1"/>
  <c r="BJ44" i="1"/>
  <c r="AY44" i="1"/>
  <c r="BQ44" i="1"/>
  <c r="AV44" i="1"/>
  <c r="BN44" i="1"/>
  <c r="BE44" i="1"/>
  <c r="BD44" i="1"/>
  <c r="AL26" i="1"/>
  <c r="AF18" i="1"/>
  <c r="U40" i="1"/>
  <c r="AI22" i="1"/>
  <c r="Y37" i="1"/>
  <c r="AC19" i="1"/>
  <c r="AJ19" i="1"/>
  <c r="R19" i="1"/>
  <c r="AA20" i="1"/>
  <c r="AD22" i="1"/>
  <c r="AK21" i="1"/>
  <c r="AB27" i="1"/>
  <c r="P27" i="1"/>
  <c r="AE10" i="1"/>
  <c r="AH28" i="1"/>
  <c r="Z21" i="1"/>
  <c r="AD44" i="1"/>
  <c r="Z26" i="1"/>
  <c r="AE21" i="1"/>
  <c r="T28" i="1"/>
  <c r="S34" i="1"/>
  <c r="AF45" i="1"/>
  <c r="S10" i="1"/>
  <c r="V20" i="1"/>
  <c r="S42" i="1"/>
  <c r="AD42" i="1"/>
  <c r="AB42" i="1"/>
  <c r="AH42" i="1"/>
  <c r="R42" i="1"/>
  <c r="X42" i="1"/>
  <c r="AI43" i="1"/>
  <c r="AC43" i="1"/>
  <c r="W43" i="1"/>
  <c r="Q43" i="1"/>
  <c r="AH43" i="1"/>
  <c r="AA43" i="1"/>
  <c r="T43" i="1"/>
  <c r="AF43" i="1"/>
  <c r="Y43" i="1"/>
  <c r="R43" i="1"/>
  <c r="AL43" i="1"/>
  <c r="AE43" i="1"/>
  <c r="X43" i="1"/>
  <c r="P43" i="1"/>
  <c r="AD43" i="1"/>
  <c r="O43" i="1"/>
  <c r="Z43" i="1"/>
  <c r="AK43" i="1"/>
  <c r="V43" i="1"/>
  <c r="U43" i="1"/>
  <c r="S43" i="1"/>
  <c r="AJ43" i="1"/>
  <c r="AJ12" i="1"/>
  <c r="AD12" i="1"/>
  <c r="X12" i="1"/>
  <c r="AG12" i="1"/>
  <c r="AA12" i="1"/>
  <c r="U12" i="1"/>
  <c r="O12" i="1"/>
  <c r="S18" i="1"/>
  <c r="AG32" i="1"/>
  <c r="AF32" i="1"/>
  <c r="X10" i="1"/>
  <c r="O11" i="1"/>
  <c r="S12" i="1"/>
  <c r="AE12" i="1"/>
  <c r="T18" i="1"/>
  <c r="AL18" i="1"/>
  <c r="X19" i="1"/>
  <c r="AB20" i="1"/>
  <c r="AF21" i="1"/>
  <c r="R22" i="1"/>
  <c r="AJ22" i="1"/>
  <c r="X24" i="1"/>
  <c r="R25" i="1"/>
  <c r="R27" i="1"/>
  <c r="V28" i="1"/>
  <c r="AD30" i="1"/>
  <c r="V34" i="1"/>
  <c r="Q38" i="1"/>
  <c r="Y40" i="1"/>
  <c r="R30" i="1"/>
  <c r="AH36" i="1"/>
  <c r="AB36" i="1"/>
  <c r="V36" i="1"/>
  <c r="P36" i="1"/>
  <c r="AL36" i="1"/>
  <c r="AF36" i="1"/>
  <c r="Z36" i="1"/>
  <c r="T36" i="1"/>
  <c r="AK36" i="1"/>
  <c r="AE36" i="1"/>
  <c r="Y36" i="1"/>
  <c r="AD36" i="1"/>
  <c r="S36" i="1"/>
  <c r="AA36" i="1"/>
  <c r="Q36" i="1"/>
  <c r="AJ36" i="1"/>
  <c r="X36" i="1"/>
  <c r="O36" i="1"/>
  <c r="W36" i="1"/>
  <c r="U36" i="1"/>
  <c r="R36" i="1"/>
  <c r="AI36" i="1"/>
  <c r="W19" i="1"/>
  <c r="AB30" i="1"/>
  <c r="AL20" i="1"/>
  <c r="AF20" i="1"/>
  <c r="Z20" i="1"/>
  <c r="T20" i="1"/>
  <c r="AK20" i="1"/>
  <c r="AE20" i="1"/>
  <c r="Y20" i="1"/>
  <c r="S20" i="1"/>
  <c r="AJ20" i="1"/>
  <c r="AD20" i="1"/>
  <c r="X20" i="1"/>
  <c r="R20" i="1"/>
  <c r="AI20" i="1"/>
  <c r="AC20" i="1"/>
  <c r="W20" i="1"/>
  <c r="Q20" i="1"/>
  <c r="AK45" i="1"/>
  <c r="AE45" i="1"/>
  <c r="Y45" i="1"/>
  <c r="S45" i="1"/>
  <c r="AJ45" i="1"/>
  <c r="AD45" i="1"/>
  <c r="X45" i="1"/>
  <c r="R45" i="1"/>
  <c r="AI45" i="1"/>
  <c r="AC45" i="1"/>
  <c r="W45" i="1"/>
  <c r="Q45" i="1"/>
  <c r="AB45" i="1"/>
  <c r="P45" i="1"/>
  <c r="AL45" i="1"/>
  <c r="Z45" i="1"/>
  <c r="AH45" i="1"/>
  <c r="V45" i="1"/>
  <c r="AG45" i="1"/>
  <c r="AA45" i="1"/>
  <c r="U45" i="1"/>
  <c r="T45" i="1"/>
  <c r="O45" i="1"/>
  <c r="AL37" i="1"/>
  <c r="AF37" i="1"/>
  <c r="Z37" i="1"/>
  <c r="T37" i="1"/>
  <c r="X37" i="1"/>
  <c r="R37" i="1"/>
  <c r="AI37" i="1"/>
  <c r="AC37" i="1"/>
  <c r="W37" i="1"/>
  <c r="Q37" i="1"/>
  <c r="V37" i="1"/>
  <c r="S37" i="1"/>
  <c r="AB37" i="1"/>
  <c r="AG37" i="1"/>
  <c r="AA37" i="1"/>
  <c r="Y10" i="1"/>
  <c r="Y18" i="1"/>
  <c r="O20" i="1"/>
  <c r="AG20" i="1"/>
  <c r="S21" i="1"/>
  <c r="W22" i="1"/>
  <c r="X26" i="1"/>
  <c r="AF28" i="1"/>
  <c r="AK34" i="1"/>
  <c r="AC36" i="1"/>
  <c r="AK38" i="1"/>
  <c r="AB43" i="1"/>
  <c r="AI30" i="1"/>
  <c r="AC30" i="1"/>
  <c r="W30" i="1"/>
  <c r="Q30" i="1"/>
  <c r="AG30" i="1"/>
  <c r="AA30" i="1"/>
  <c r="U30" i="1"/>
  <c r="O30" i="1"/>
  <c r="AL30" i="1"/>
  <c r="AF30" i="1"/>
  <c r="Z30" i="1"/>
  <c r="T30" i="1"/>
  <c r="AK30" i="1"/>
  <c r="Y30" i="1"/>
  <c r="AJ30" i="1"/>
  <c r="X30" i="1"/>
  <c r="AH30" i="1"/>
  <c r="V30" i="1"/>
  <c r="AE30" i="1"/>
  <c r="S30" i="1"/>
  <c r="AH19" i="1"/>
  <c r="AB19" i="1"/>
  <c r="V19" i="1"/>
  <c r="P19" i="1"/>
  <c r="AG19" i="1"/>
  <c r="AA19" i="1"/>
  <c r="U19" i="1"/>
  <c r="O19" i="1"/>
  <c r="AL19" i="1"/>
  <c r="AF19" i="1"/>
  <c r="Z19" i="1"/>
  <c r="T19" i="1"/>
  <c r="AK19" i="1"/>
  <c r="AE19" i="1"/>
  <c r="Y19" i="1"/>
  <c r="S19" i="1"/>
  <c r="AG44" i="1"/>
  <c r="AA44" i="1"/>
  <c r="U44" i="1"/>
  <c r="O44" i="1"/>
  <c r="AL44" i="1"/>
  <c r="AE44" i="1"/>
  <c r="X44" i="1"/>
  <c r="Q44" i="1"/>
  <c r="AJ44" i="1"/>
  <c r="AC44" i="1"/>
  <c r="V44" i="1"/>
  <c r="AI44" i="1"/>
  <c r="AB44" i="1"/>
  <c r="T44" i="1"/>
  <c r="Z44" i="1"/>
  <c r="AK44" i="1"/>
  <c r="W44" i="1"/>
  <c r="AH44" i="1"/>
  <c r="S44" i="1"/>
  <c r="R44" i="1"/>
  <c r="P44" i="1"/>
  <c r="AF44" i="1"/>
  <c r="AJ18" i="1"/>
  <c r="AD18" i="1"/>
  <c r="X18" i="1"/>
  <c r="R18" i="1"/>
  <c r="AI18" i="1"/>
  <c r="AC18" i="1"/>
  <c r="W18" i="1"/>
  <c r="Q18" i="1"/>
  <c r="AH18" i="1"/>
  <c r="AB18" i="1"/>
  <c r="V18" i="1"/>
  <c r="P18" i="1"/>
  <c r="AG18" i="1"/>
  <c r="AA18" i="1"/>
  <c r="U18" i="1"/>
  <c r="O18" i="1"/>
  <c r="AJ21" i="1"/>
  <c r="AD21" i="1"/>
  <c r="X21" i="1"/>
  <c r="R21" i="1"/>
  <c r="AI21" i="1"/>
  <c r="AC21" i="1"/>
  <c r="W21" i="1"/>
  <c r="Q21" i="1"/>
  <c r="AH21" i="1"/>
  <c r="AB21" i="1"/>
  <c r="V21" i="1"/>
  <c r="P21" i="1"/>
  <c r="AG21" i="1"/>
  <c r="AA21" i="1"/>
  <c r="U21" i="1"/>
  <c r="O21" i="1"/>
  <c r="AI27" i="1"/>
  <c r="AC27" i="1"/>
  <c r="W27" i="1"/>
  <c r="Q27" i="1"/>
  <c r="AG27" i="1"/>
  <c r="AA27" i="1"/>
  <c r="U27" i="1"/>
  <c r="O27" i="1"/>
  <c r="AL27" i="1"/>
  <c r="AF27" i="1"/>
  <c r="Z27" i="1"/>
  <c r="T27" i="1"/>
  <c r="AK27" i="1"/>
  <c r="Y27" i="1"/>
  <c r="AJ27" i="1"/>
  <c r="X27" i="1"/>
  <c r="AH27" i="1"/>
  <c r="V27" i="1"/>
  <c r="AE27" i="1"/>
  <c r="S27" i="1"/>
  <c r="S11" i="1"/>
  <c r="W12" i="1"/>
  <c r="AI12" i="1"/>
  <c r="Z18" i="1"/>
  <c r="AD19" i="1"/>
  <c r="P20" i="1"/>
  <c r="AH20" i="1"/>
  <c r="T21" i="1"/>
  <c r="AL21" i="1"/>
  <c r="X22" i="1"/>
  <c r="AD27" i="1"/>
  <c r="AG36" i="1"/>
  <c r="AG43" i="1"/>
  <c r="AI24" i="1"/>
  <c r="AC24" i="1"/>
  <c r="W24" i="1"/>
  <c r="AK24" i="1"/>
  <c r="AB24" i="1"/>
  <c r="Z24" i="1"/>
  <c r="R24" i="1"/>
  <c r="AH24" i="1"/>
  <c r="Y24" i="1"/>
  <c r="P24" i="1"/>
  <c r="Q12" i="1"/>
  <c r="AK18" i="1"/>
  <c r="V24" i="1"/>
  <c r="AJ38" i="1"/>
  <c r="AD38" i="1"/>
  <c r="X38" i="1"/>
  <c r="R38" i="1"/>
  <c r="AH38" i="1"/>
  <c r="AB38" i="1"/>
  <c r="V38" i="1"/>
  <c r="P38" i="1"/>
  <c r="AG38" i="1"/>
  <c r="AA38" i="1"/>
  <c r="U38" i="1"/>
  <c r="O38" i="1"/>
  <c r="AL38" i="1"/>
  <c r="Z38" i="1"/>
  <c r="AI38" i="1"/>
  <c r="W38" i="1"/>
  <c r="AF38" i="1"/>
  <c r="T38" i="1"/>
  <c r="AE38" i="1"/>
  <c r="AC38" i="1"/>
  <c r="Y38" i="1"/>
  <c r="S38" i="1"/>
  <c r="AL11" i="1"/>
  <c r="T11" i="1"/>
  <c r="AC11" i="1"/>
  <c r="AK26" i="1"/>
  <c r="AE26" i="1"/>
  <c r="Y26" i="1"/>
  <c r="S26" i="1"/>
  <c r="AI26" i="1"/>
  <c r="AC26" i="1"/>
  <c r="W26" i="1"/>
  <c r="Q26" i="1"/>
  <c r="AH26" i="1"/>
  <c r="AB26" i="1"/>
  <c r="V26" i="1"/>
  <c r="P26" i="1"/>
  <c r="AG26" i="1"/>
  <c r="U26" i="1"/>
  <c r="AF26" i="1"/>
  <c r="T26" i="1"/>
  <c r="AD26" i="1"/>
  <c r="R26" i="1"/>
  <c r="AA26" i="1"/>
  <c r="O26" i="1"/>
  <c r="O10" i="1"/>
  <c r="AG10" i="1"/>
  <c r="U10" i="1"/>
  <c r="AD10" i="1"/>
  <c r="R10" i="1"/>
  <c r="AA10" i="1"/>
  <c r="AH22" i="1"/>
  <c r="AB22" i="1"/>
  <c r="V22" i="1"/>
  <c r="P22" i="1"/>
  <c r="AG22" i="1"/>
  <c r="AA22" i="1"/>
  <c r="U22" i="1"/>
  <c r="O22" i="1"/>
  <c r="AL22" i="1"/>
  <c r="AF22" i="1"/>
  <c r="Z22" i="1"/>
  <c r="T22" i="1"/>
  <c r="AK22" i="1"/>
  <c r="AE22" i="1"/>
  <c r="Y22" i="1"/>
  <c r="S22" i="1"/>
  <c r="AG28" i="1"/>
  <c r="AA28" i="1"/>
  <c r="U28" i="1"/>
  <c r="O28" i="1"/>
  <c r="AK28" i="1"/>
  <c r="AE28" i="1"/>
  <c r="Y28" i="1"/>
  <c r="S28" i="1"/>
  <c r="AJ28" i="1"/>
  <c r="AD28" i="1"/>
  <c r="X28" i="1"/>
  <c r="R28" i="1"/>
  <c r="AC28" i="1"/>
  <c r="Q28" i="1"/>
  <c r="AB28" i="1"/>
  <c r="P28" i="1"/>
  <c r="AL28" i="1"/>
  <c r="Z28" i="1"/>
  <c r="AI28" i="1"/>
  <c r="W28" i="1"/>
  <c r="AL34" i="1"/>
  <c r="AF34" i="1"/>
  <c r="Z34" i="1"/>
  <c r="T34" i="1"/>
  <c r="AJ34" i="1"/>
  <c r="AD34" i="1"/>
  <c r="X34" i="1"/>
  <c r="R34" i="1"/>
  <c r="AC34" i="1"/>
  <c r="U34" i="1"/>
  <c r="AI34" i="1"/>
  <c r="AA34" i="1"/>
  <c r="Q34" i="1"/>
  <c r="AH34" i="1"/>
  <c r="Y34" i="1"/>
  <c r="P34" i="1"/>
  <c r="AG34" i="1"/>
  <c r="O34" i="1"/>
  <c r="AE34" i="1"/>
  <c r="AB34" i="1"/>
  <c r="W34" i="1"/>
  <c r="AL40" i="1"/>
  <c r="AF40" i="1"/>
  <c r="Z40" i="1"/>
  <c r="T40" i="1"/>
  <c r="AJ40" i="1"/>
  <c r="AD40" i="1"/>
  <c r="X40" i="1"/>
  <c r="R40" i="1"/>
  <c r="AI40" i="1"/>
  <c r="AC40" i="1"/>
  <c r="W40" i="1"/>
  <c r="Q40" i="1"/>
  <c r="AH40" i="1"/>
  <c r="V40" i="1"/>
  <c r="AE40" i="1"/>
  <c r="S40" i="1"/>
  <c r="AB40" i="1"/>
  <c r="P40" i="1"/>
  <c r="O40" i="1"/>
  <c r="AK40" i="1"/>
  <c r="AG40" i="1"/>
  <c r="AA40" i="1"/>
  <c r="AJ10" i="1"/>
  <c r="U11" i="1"/>
  <c r="AE18" i="1"/>
  <c r="Q19" i="1"/>
  <c r="AI19" i="1"/>
  <c r="U20" i="1"/>
  <c r="Y21" i="1"/>
  <c r="AC22" i="1"/>
  <c r="AJ26" i="1"/>
  <c r="P30" i="1"/>
  <c r="U37" i="1"/>
  <c r="Y44" i="1"/>
  <c r="P10" i="1"/>
  <c r="V10" i="1"/>
  <c r="AB10" i="1"/>
  <c r="AH10" i="1"/>
  <c r="Q10" i="1"/>
  <c r="W10" i="1"/>
  <c r="AC10" i="1"/>
  <c r="AI10" i="1"/>
  <c r="T10" i="1"/>
  <c r="Z10" i="1"/>
  <c r="AF10" i="1"/>
  <c r="AL10" i="1"/>
  <c r="AF42" i="1" l="1"/>
  <c r="AG42" i="1"/>
  <c r="AI42" i="1"/>
  <c r="AE42" i="1"/>
  <c r="Q42" i="1"/>
  <c r="T42" i="1"/>
  <c r="P42" i="1"/>
  <c r="AK42" i="1"/>
  <c r="V42" i="1"/>
  <c r="AA42" i="1"/>
  <c r="W42" i="1"/>
  <c r="AL32" i="1"/>
  <c r="U32" i="1"/>
  <c r="Z42" i="1"/>
  <c r="U42" i="1"/>
  <c r="AL42" i="1"/>
  <c r="AH11" i="1"/>
  <c r="V11" i="1"/>
  <c r="AI11" i="1"/>
  <c r="X11" i="1"/>
  <c r="P11" i="1"/>
  <c r="Z11" i="1"/>
  <c r="AG11" i="1"/>
  <c r="W11" i="1"/>
  <c r="AF11" i="1"/>
  <c r="AA11" i="1"/>
  <c r="W25" i="1"/>
  <c r="AF25" i="1"/>
  <c r="Y25" i="1"/>
  <c r="AE25" i="1"/>
  <c r="P25" i="1"/>
  <c r="AG25" i="1"/>
  <c r="Z25" i="1"/>
  <c r="X25" i="1"/>
  <c r="AH25" i="1"/>
  <c r="S25" i="1"/>
  <c r="X33" i="1"/>
  <c r="P31" i="1"/>
  <c r="AB31" i="1"/>
  <c r="Q31" i="1"/>
  <c r="AI31" i="1"/>
  <c r="AC31" i="1"/>
  <c r="Z31" i="1"/>
  <c r="AL31" i="1"/>
  <c r="AG33" i="1"/>
  <c r="AF12" i="1"/>
  <c r="AB12" i="1"/>
  <c r="AK12" i="1"/>
  <c r="AH12" i="1"/>
  <c r="Z12" i="1"/>
  <c r="AC12" i="1"/>
  <c r="P12" i="1"/>
  <c r="T12" i="1"/>
  <c r="V12" i="1"/>
  <c r="R12" i="1"/>
  <c r="AL12" i="1"/>
  <c r="AJ42" i="1"/>
  <c r="Y42" i="1"/>
  <c r="O42" i="1"/>
  <c r="AL39" i="1"/>
  <c r="AD37" i="1"/>
  <c r="AJ37" i="1"/>
  <c r="O37" i="1"/>
  <c r="AK37" i="1"/>
  <c r="P37" i="1"/>
  <c r="AE37" i="1"/>
  <c r="Q33" i="1"/>
  <c r="AE33" i="1"/>
  <c r="R33" i="1"/>
  <c r="S33" i="1"/>
  <c r="Z33" i="1"/>
  <c r="Q32" i="1"/>
  <c r="W32" i="1"/>
  <c r="X32" i="1"/>
  <c r="P32" i="1"/>
  <c r="V32" i="1"/>
  <c r="AB32" i="1"/>
  <c r="Z32" i="1"/>
  <c r="S31" i="1"/>
  <c r="Y31" i="1"/>
  <c r="AE31" i="1"/>
  <c r="AK31" i="1"/>
  <c r="V31" i="1"/>
  <c r="U31" i="1"/>
  <c r="AA31" i="1"/>
  <c r="O31" i="1"/>
  <c r="AH31" i="1"/>
  <c r="T31" i="1"/>
  <c r="AG31" i="1"/>
  <c r="W31" i="1"/>
  <c r="R31" i="1"/>
  <c r="X31" i="1"/>
  <c r="AD31" i="1"/>
  <c r="AJ31" i="1"/>
  <c r="Q25" i="1"/>
  <c r="T25" i="1"/>
  <c r="AJ25" i="1"/>
  <c r="AC25" i="1"/>
  <c r="AB25" i="1"/>
  <c r="AL25" i="1"/>
  <c r="V25" i="1"/>
  <c r="AD25" i="1"/>
  <c r="AK25" i="1"/>
  <c r="AI25" i="1"/>
  <c r="O25" i="1"/>
  <c r="U25" i="1"/>
  <c r="T24" i="1"/>
  <c r="AD24" i="1"/>
  <c r="AL24" i="1"/>
  <c r="O24" i="1"/>
  <c r="U24" i="1"/>
  <c r="AA24" i="1"/>
  <c r="AG24" i="1"/>
  <c r="Q24" i="1"/>
  <c r="AE24" i="1"/>
  <c r="AJ24" i="1"/>
  <c r="S24" i="1"/>
  <c r="Q11" i="1"/>
  <c r="AB11" i="1"/>
  <c r="R11" i="1"/>
  <c r="Y11" i="1"/>
  <c r="AD11" i="1"/>
  <c r="AJ11" i="1"/>
  <c r="AE11" i="1"/>
  <c r="AF39" i="1"/>
  <c r="V39" i="1"/>
  <c r="S16" i="1"/>
  <c r="AE16" i="1"/>
  <c r="P39" i="1"/>
  <c r="Y16" i="1"/>
  <c r="Q16" i="1"/>
  <c r="AB39" i="1"/>
  <c r="AH39" i="1"/>
  <c r="W16" i="1"/>
  <c r="AK16" i="1"/>
  <c r="AI39" i="1"/>
  <c r="Q39" i="1"/>
  <c r="U39" i="1"/>
  <c r="U16" i="1"/>
  <c r="AA16" i="1"/>
  <c r="W39" i="1"/>
  <c r="O16" i="1"/>
  <c r="X39" i="1"/>
  <c r="T16" i="1"/>
  <c r="AJ39" i="1"/>
  <c r="Z39" i="1"/>
  <c r="AF16" i="1"/>
  <c r="AL16" i="1"/>
  <c r="T33" i="1"/>
  <c r="AD39" i="1"/>
  <c r="Y33" i="1"/>
  <c r="P33" i="1"/>
  <c r="AC32" i="1"/>
  <c r="AJ33" i="1"/>
  <c r="AG39" i="1"/>
  <c r="R39" i="1"/>
  <c r="V33" i="1"/>
  <c r="O32" i="1"/>
  <c r="AI32" i="1"/>
  <c r="AL33" i="1"/>
  <c r="S39" i="1"/>
  <c r="AA33" i="1"/>
  <c r="AB33" i="1"/>
  <c r="AA32" i="1"/>
  <c r="P16" i="1"/>
  <c r="Y39" i="1"/>
  <c r="AH33" i="1"/>
  <c r="AJ16" i="1"/>
  <c r="S32" i="1"/>
  <c r="R16" i="1"/>
  <c r="AF33" i="1"/>
  <c r="U33" i="1"/>
  <c r="V16" i="1"/>
  <c r="AE39" i="1"/>
  <c r="AC33" i="1"/>
  <c r="X16" i="1"/>
  <c r="R32" i="1"/>
  <c r="Y32" i="1"/>
  <c r="AB16" i="1"/>
  <c r="AK39" i="1"/>
  <c r="O33" i="1"/>
  <c r="AD32" i="1"/>
  <c r="AE32" i="1"/>
  <c r="AJ32" i="1"/>
  <c r="AI33" i="1"/>
  <c r="AA39" i="1"/>
  <c r="Z16" i="1"/>
  <c r="AK33" i="1"/>
  <c r="AH16" i="1"/>
  <c r="W33" i="1"/>
  <c r="AK32" i="1"/>
  <c r="AD16" i="1"/>
  <c r="O39" i="1"/>
  <c r="AC39" i="1"/>
  <c r="AC16" i="1"/>
  <c r="T32" i="1"/>
  <c r="AG16" i="1"/>
  <c r="AJ15" i="1"/>
  <c r="W35" i="1"/>
  <c r="AI35" i="1"/>
  <c r="AK13" i="1"/>
  <c r="AF23" i="1"/>
  <c r="U35" i="1"/>
  <c r="P13" i="1"/>
  <c r="AH23" i="1"/>
  <c r="O13" i="1"/>
  <c r="AE35" i="1"/>
  <c r="AC23" i="1"/>
  <c r="W13" i="1"/>
  <c r="AA23" i="1"/>
  <c r="P35" i="1"/>
  <c r="U23" i="1"/>
  <c r="AA13" i="1"/>
  <c r="S35" i="1"/>
  <c r="R35" i="1"/>
  <c r="O23" i="1"/>
  <c r="AG14" i="1"/>
  <c r="X29" i="1"/>
  <c r="W41" i="1"/>
  <c r="R23" i="1"/>
  <c r="P23" i="1"/>
  <c r="AK23" i="1"/>
  <c r="AK35" i="1"/>
  <c r="V35" i="1"/>
  <c r="AI13" i="1"/>
  <c r="AL13" i="1"/>
  <c r="Z23" i="1"/>
  <c r="AC13" i="1"/>
  <c r="AA35" i="1"/>
  <c r="X35" i="1"/>
  <c r="AE13" i="1"/>
  <c r="AB23" i="1"/>
  <c r="AI23" i="1"/>
  <c r="AG15" i="1"/>
  <c r="AF14" i="1"/>
  <c r="U13" i="1"/>
  <c r="R13" i="1"/>
  <c r="AG13" i="1"/>
  <c r="Q14" i="1"/>
  <c r="AH14" i="1"/>
  <c r="AC14" i="1"/>
  <c r="O14" i="1"/>
  <c r="AK14" i="1"/>
  <c r="Q15" i="1"/>
  <c r="AH29" i="1"/>
  <c r="Q29" i="1"/>
  <c r="T41" i="1"/>
  <c r="AI17" i="1"/>
  <c r="T17" i="1"/>
  <c r="R29" i="1"/>
  <c r="AB41" i="1"/>
  <c r="Z17" i="1"/>
  <c r="T29" i="1"/>
  <c r="AI41" i="1"/>
  <c r="AH41" i="1"/>
  <c r="X17" i="1"/>
  <c r="AL17" i="1"/>
  <c r="AJ29" i="1"/>
  <c r="AF29" i="1"/>
  <c r="W29" i="1"/>
  <c r="U29" i="1"/>
  <c r="AI29" i="1"/>
  <c r="O17" i="1"/>
  <c r="Y41" i="1"/>
  <c r="AA41" i="1"/>
  <c r="AD41" i="1"/>
  <c r="V17" i="1"/>
  <c r="S17" i="1"/>
  <c r="Y14" i="1"/>
  <c r="O29" i="1"/>
  <c r="P29" i="1"/>
  <c r="Y29" i="1"/>
  <c r="AL41" i="1"/>
  <c r="AC41" i="1"/>
  <c r="AG41" i="1"/>
  <c r="AJ41" i="1"/>
  <c r="Q17" i="1"/>
  <c r="AE17" i="1"/>
  <c r="AA29" i="1"/>
  <c r="V29" i="1"/>
  <c r="AE29" i="1"/>
  <c r="T15" i="1"/>
  <c r="Q13" i="1"/>
  <c r="AI15" i="1"/>
  <c r="AH15" i="1"/>
  <c r="T35" i="1"/>
  <c r="O35" i="1"/>
  <c r="AB35" i="1"/>
  <c r="AD35" i="1"/>
  <c r="X14" i="1"/>
  <c r="AB14" i="1"/>
  <c r="T13" i="1"/>
  <c r="V13" i="1"/>
  <c r="AJ23" i="1"/>
  <c r="AD23" i="1"/>
  <c r="X23" i="1"/>
  <c r="S23" i="1"/>
  <c r="AK15" i="1"/>
  <c r="Z35" i="1"/>
  <c r="W15" i="1"/>
  <c r="AF35" i="1"/>
  <c r="AC35" i="1"/>
  <c r="Y35" i="1"/>
  <c r="AH35" i="1"/>
  <c r="AJ35" i="1"/>
  <c r="AJ14" i="1"/>
  <c r="AJ13" i="1"/>
  <c r="AE15" i="1"/>
  <c r="S13" i="1"/>
  <c r="Z13" i="1"/>
  <c r="AB13" i="1"/>
  <c r="AL23" i="1"/>
  <c r="AG23" i="1"/>
  <c r="Q23" i="1"/>
  <c r="Y23" i="1"/>
  <c r="AC15" i="1"/>
  <c r="AB15" i="1"/>
  <c r="R14" i="1"/>
  <c r="Y15" i="1"/>
  <c r="AE14" i="1"/>
  <c r="AA15" i="1"/>
  <c r="AD15" i="1"/>
  <c r="Q35" i="1"/>
  <c r="AL35" i="1"/>
  <c r="AG35" i="1"/>
  <c r="Z14" i="1"/>
  <c r="X13" i="1"/>
  <c r="AA14" i="1"/>
  <c r="Y13" i="1"/>
  <c r="AF13" i="1"/>
  <c r="AH13" i="1"/>
  <c r="T23" i="1"/>
  <c r="V23" i="1"/>
  <c r="W23" i="1"/>
  <c r="CF9" i="1"/>
  <c r="G13" i="2" s="1"/>
  <c r="CM9" i="1"/>
  <c r="G20" i="2" s="1"/>
  <c r="CT9" i="1"/>
  <c r="CV9" i="1"/>
  <c r="CK9" i="1"/>
  <c r="G18" i="2" s="1"/>
  <c r="CL9" i="1"/>
  <c r="G19" i="2" s="1"/>
  <c r="CS9" i="1"/>
  <c r="CC9" i="1"/>
  <c r="G10" i="2" s="1"/>
  <c r="CN9" i="1"/>
  <c r="CE9" i="1"/>
  <c r="G12" i="2" s="1"/>
  <c r="CG9" i="1"/>
  <c r="G14" i="2" s="1"/>
  <c r="CH9" i="1"/>
  <c r="G15" i="2" s="1"/>
  <c r="CP9" i="1"/>
  <c r="G23" i="2" s="1"/>
  <c r="CR9" i="1"/>
  <c r="CY9" i="1"/>
  <c r="CI9" i="1"/>
  <c r="G16" i="2" s="1"/>
  <c r="CQ9" i="1"/>
  <c r="CX9" i="1"/>
  <c r="G31" i="2" s="1"/>
  <c r="CO9" i="1"/>
  <c r="G22" i="2" s="1"/>
  <c r="CD9" i="1"/>
  <c r="G11" i="2" s="1"/>
  <c r="CW9" i="1"/>
  <c r="CU9" i="1"/>
  <c r="CJ9" i="1"/>
  <c r="G17" i="2" s="1"/>
  <c r="BM9" i="1"/>
  <c r="BR9" i="1"/>
  <c r="AX9" i="1"/>
  <c r="F12" i="2" s="1"/>
  <c r="BC9" i="1"/>
  <c r="F17" i="2" s="1"/>
  <c r="AA17" i="1"/>
  <c r="AE41" i="1"/>
  <c r="Z41" i="1"/>
  <c r="AB17" i="1"/>
  <c r="R17" i="1"/>
  <c r="Y17" i="1"/>
  <c r="AF17" i="1"/>
  <c r="W14" i="1"/>
  <c r="AD14" i="1"/>
  <c r="AL14" i="1"/>
  <c r="U17" i="1"/>
  <c r="P14" i="1"/>
  <c r="V14" i="1"/>
  <c r="Z29" i="1"/>
  <c r="AB29" i="1"/>
  <c r="AC29" i="1"/>
  <c r="AK29" i="1"/>
  <c r="Q41" i="1"/>
  <c r="BP9" i="1"/>
  <c r="BL9" i="1"/>
  <c r="BJ9" i="1"/>
  <c r="AZ9" i="1"/>
  <c r="F14" i="2" s="1"/>
  <c r="BI9" i="1"/>
  <c r="F23" i="2" s="1"/>
  <c r="BK9" i="1"/>
  <c r="BS9" i="1"/>
  <c r="BO9" i="1"/>
  <c r="F29" i="2" s="1"/>
  <c r="AK41" i="1"/>
  <c r="U14" i="1"/>
  <c r="S41" i="1"/>
  <c r="AF41" i="1"/>
  <c r="O41" i="1"/>
  <c r="P41" i="1"/>
  <c r="R41" i="1"/>
  <c r="AL29" i="1"/>
  <c r="S14" i="1"/>
  <c r="O15" i="1"/>
  <c r="P15" i="1"/>
  <c r="R15" i="1"/>
  <c r="W17" i="1"/>
  <c r="AD17" i="1"/>
  <c r="AK17" i="1"/>
  <c r="AI14" i="1"/>
  <c r="AH17" i="1"/>
  <c r="S15" i="1"/>
  <c r="AD29" i="1"/>
  <c r="AG29" i="1"/>
  <c r="BA9" i="1"/>
  <c r="F15" i="2" s="1"/>
  <c r="BE9" i="1"/>
  <c r="F19" i="2" s="1"/>
  <c r="AV9" i="1"/>
  <c r="F10" i="2" s="1"/>
  <c r="AY9" i="1"/>
  <c r="BN9" i="1"/>
  <c r="BD9" i="1"/>
  <c r="F18" i="2" s="1"/>
  <c r="AW9" i="1"/>
  <c r="F11" i="2" s="1"/>
  <c r="BB9" i="1"/>
  <c r="F16" i="2" s="1"/>
  <c r="BG9" i="1"/>
  <c r="U41" i="1"/>
  <c r="V41" i="1"/>
  <c r="U15" i="1"/>
  <c r="V15" i="1"/>
  <c r="X15" i="1"/>
  <c r="AC17" i="1"/>
  <c r="AJ17" i="1"/>
  <c r="T14" i="1"/>
  <c r="AF15" i="1"/>
  <c r="AG17" i="1"/>
  <c r="Z15" i="1"/>
  <c r="BQ9" i="1"/>
  <c r="F31" i="2" s="1"/>
  <c r="BH9" i="1"/>
  <c r="F22" i="2" s="1"/>
  <c r="BF9" i="1"/>
  <c r="F20" i="2" s="1"/>
  <c r="G30" i="2" l="1"/>
  <c r="G27" i="2"/>
  <c r="F28" i="2"/>
  <c r="G28" i="2"/>
  <c r="G32" i="2"/>
  <c r="F27" i="2"/>
  <c r="F30" i="2"/>
  <c r="F26" i="2"/>
  <c r="G26" i="2"/>
  <c r="F32" i="2"/>
  <c r="G25" i="2"/>
  <c r="F24" i="2"/>
  <c r="G24" i="2"/>
  <c r="F33" i="2"/>
  <c r="G29" i="2"/>
  <c r="H29" i="2" s="1"/>
  <c r="F25" i="2"/>
  <c r="G21" i="2"/>
  <c r="F21" i="2"/>
  <c r="F13" i="2"/>
  <c r="H13" i="2" s="1"/>
  <c r="H12" i="2"/>
  <c r="P9" i="1"/>
  <c r="E11" i="2" s="1"/>
  <c r="AC9" i="1"/>
  <c r="E24" i="2" s="1"/>
  <c r="AD9" i="1"/>
  <c r="Q9" i="1"/>
  <c r="AE9" i="1"/>
  <c r="T9" i="1"/>
  <c r="E15" i="2" s="1"/>
  <c r="AL9" i="1"/>
  <c r="H17" i="2"/>
  <c r="X9" i="1"/>
  <c r="E19" i="2" s="1"/>
  <c r="H31" i="2"/>
  <c r="H16" i="2"/>
  <c r="H19" i="2"/>
  <c r="U9" i="1"/>
  <c r="E16" i="2" s="1"/>
  <c r="H18" i="2"/>
  <c r="H15" i="2"/>
  <c r="H14" i="2"/>
  <c r="H22" i="2"/>
  <c r="AA9" i="1"/>
  <c r="E22" i="2" s="1"/>
  <c r="H20" i="2"/>
  <c r="Y9" i="1"/>
  <c r="E20" i="2" s="1"/>
  <c r="AB9" i="1"/>
  <c r="E23" i="2" s="1"/>
  <c r="H10" i="2"/>
  <c r="O9" i="1"/>
  <c r="E10" i="2" s="1"/>
  <c r="W9" i="1"/>
  <c r="E18" i="2" s="1"/>
  <c r="H11" i="2"/>
  <c r="H23" i="2"/>
  <c r="AI9" i="1"/>
  <c r="AH9" i="1"/>
  <c r="R9" i="1"/>
  <c r="E13" i="2" s="1"/>
  <c r="AJ9" i="1"/>
  <c r="E31" i="2" s="1"/>
  <c r="AG9" i="1"/>
  <c r="AK9" i="1"/>
  <c r="S9" i="1"/>
  <c r="E14" i="2" s="1"/>
  <c r="V9" i="1"/>
  <c r="E17" i="2" s="1"/>
  <c r="AF9" i="1"/>
  <c r="Z9" i="1"/>
  <c r="E21" i="2" s="1"/>
  <c r="H30" i="2" l="1"/>
  <c r="H27" i="2"/>
  <c r="E28" i="2"/>
  <c r="H28" i="2"/>
  <c r="E27" i="2"/>
  <c r="H32" i="2"/>
  <c r="E30" i="2"/>
  <c r="H26" i="2"/>
  <c r="E26" i="2"/>
  <c r="K14" i="2"/>
  <c r="K15" i="2"/>
  <c r="K16" i="2"/>
  <c r="K13" i="2"/>
  <c r="K17" i="2"/>
  <c r="K10" i="2"/>
  <c r="K11" i="2"/>
  <c r="E32" i="2"/>
  <c r="H25" i="2"/>
  <c r="H24" i="2"/>
  <c r="E12" i="2"/>
  <c r="K12" i="2" s="1"/>
  <c r="E33" i="2"/>
  <c r="E29" i="2"/>
  <c r="E25" i="2"/>
  <c r="H21" i="2"/>
  <c r="K18" i="2" s="1"/>
  <c r="K28" i="2" l="1"/>
  <c r="K27" i="2"/>
  <c r="K29" i="2"/>
  <c r="K26" i="2"/>
  <c r="K22" i="2"/>
  <c r="K21" i="2"/>
  <c r="K25" i="2"/>
  <c r="K23" i="2"/>
  <c r="K20" i="2"/>
  <c r="K24" i="2"/>
  <c r="K19" i="2"/>
  <c r="N12" i="2"/>
  <c r="O12" i="2" s="1"/>
  <c r="DK13" i="1" s="1"/>
  <c r="A6" i="5" s="1"/>
  <c r="N11" i="2"/>
  <c r="O11" i="2" s="1"/>
  <c r="DK12" i="1" s="1"/>
  <c r="DR10" i="1" s="1"/>
  <c r="N16" i="2"/>
  <c r="O16" i="2" s="1"/>
  <c r="DK19" i="1" s="1"/>
  <c r="A7" i="5" s="1"/>
  <c r="N17" i="2"/>
  <c r="O17" i="2" s="1"/>
  <c r="DK20" i="1" s="1"/>
  <c r="N14" i="2"/>
  <c r="O14" i="2" s="1"/>
  <c r="DK17" i="1" s="1"/>
  <c r="DR22" i="1" s="1"/>
  <c r="N10" i="2"/>
  <c r="O10" i="2" s="1"/>
  <c r="R10" i="2" s="1"/>
  <c r="DN11" i="1" s="1"/>
  <c r="N15" i="2"/>
  <c r="O15" i="2" s="1"/>
  <c r="DK18" i="1" s="1"/>
  <c r="N13" i="2"/>
  <c r="O13" i="2" s="1"/>
  <c r="DK14" i="1" s="1"/>
  <c r="N27" i="2" l="1"/>
  <c r="O27" i="2" s="1"/>
  <c r="DK36" i="1" s="1"/>
  <c r="DR30" i="1" s="1"/>
  <c r="N28" i="2"/>
  <c r="O28" i="2" s="1"/>
  <c r="P28" i="2" s="1"/>
  <c r="DL37" i="1" s="1"/>
  <c r="C10" i="5" s="1"/>
  <c r="N29" i="2"/>
  <c r="O29" i="2" s="1"/>
  <c r="P29" i="2" s="1"/>
  <c r="DL38" i="1" s="1"/>
  <c r="N26" i="2"/>
  <c r="O26" i="2" s="1"/>
  <c r="DK35" i="1" s="1"/>
  <c r="N20" i="2"/>
  <c r="O20" i="2" s="1"/>
  <c r="DK25" i="1" s="1"/>
  <c r="A8" i="5" s="1"/>
  <c r="N19" i="2"/>
  <c r="O19" i="2" s="1"/>
  <c r="DK24" i="1" s="1"/>
  <c r="DR12" i="1" s="1"/>
  <c r="N24" i="2"/>
  <c r="O24" i="2" s="1"/>
  <c r="DK31" i="1" s="1"/>
  <c r="A9" i="5" s="1"/>
  <c r="N21" i="2"/>
  <c r="O21" i="2" s="1"/>
  <c r="DK26" i="1" s="1"/>
  <c r="N18" i="2"/>
  <c r="O18" i="2" s="1"/>
  <c r="DK23" i="1" s="1"/>
  <c r="N23" i="2"/>
  <c r="O23" i="2" s="1"/>
  <c r="R23" i="2" s="1"/>
  <c r="DN30" i="1" s="1"/>
  <c r="N22" i="2"/>
  <c r="O22" i="2" s="1"/>
  <c r="DK29" i="1" s="1"/>
  <c r="DR16" i="1" s="1"/>
  <c r="N25" i="2"/>
  <c r="O25" i="2" s="1"/>
  <c r="Q25" i="2" s="1"/>
  <c r="DM32" i="1" s="1"/>
  <c r="P12" i="2"/>
  <c r="DL13" i="1" s="1"/>
  <c r="C6" i="5" s="1"/>
  <c r="Q12" i="2"/>
  <c r="DM13" i="1" s="1"/>
  <c r="D6" i="5" s="1"/>
  <c r="R12" i="2"/>
  <c r="DN13" i="1" s="1"/>
  <c r="E6" i="5" s="1"/>
  <c r="Q11" i="2"/>
  <c r="DM12" i="1" s="1"/>
  <c r="DK11" i="1"/>
  <c r="P17" i="2"/>
  <c r="DL20" i="1" s="1"/>
  <c r="Q14" i="2"/>
  <c r="DM17" i="1" s="1"/>
  <c r="S11" i="2"/>
  <c r="DO12" i="1" s="1"/>
  <c r="P14" i="2"/>
  <c r="DL17" i="1" s="1"/>
  <c r="R11" i="2"/>
  <c r="DN12" i="1" s="1"/>
  <c r="R14" i="2"/>
  <c r="DN17" i="1" s="1"/>
  <c r="S14" i="2"/>
  <c r="DO17" i="1" s="1"/>
  <c r="P11" i="2"/>
  <c r="DL12" i="1" s="1"/>
  <c r="S12" i="2"/>
  <c r="DO13" i="1" s="1"/>
  <c r="F6" i="5" s="1"/>
  <c r="R17" i="2"/>
  <c r="DN20" i="1" s="1"/>
  <c r="Q16" i="2"/>
  <c r="DM19" i="1" s="1"/>
  <c r="D7" i="5" s="1"/>
  <c r="R16" i="2"/>
  <c r="DN19" i="1" s="1"/>
  <c r="E7" i="5" s="1"/>
  <c r="Q15" i="2"/>
  <c r="DM18" i="1" s="1"/>
  <c r="S17" i="2"/>
  <c r="DO20" i="1" s="1"/>
  <c r="R15" i="2"/>
  <c r="DN18" i="1" s="1"/>
  <c r="S16" i="2"/>
  <c r="DO19" i="1" s="1"/>
  <c r="F7" i="5" s="1"/>
  <c r="S15" i="2"/>
  <c r="DO18" i="1" s="1"/>
  <c r="P16" i="2"/>
  <c r="DL19" i="1" s="1"/>
  <c r="C7" i="5" s="1"/>
  <c r="P13" i="2"/>
  <c r="DL14" i="1" s="1"/>
  <c r="Q13" i="2"/>
  <c r="DM14" i="1" s="1"/>
  <c r="R13" i="2"/>
  <c r="DN14" i="1" s="1"/>
  <c r="S13" i="2"/>
  <c r="DO14" i="1" s="1"/>
  <c r="P15" i="2"/>
  <c r="DL18" i="1" s="1"/>
  <c r="Q17" i="2"/>
  <c r="DM20" i="1" s="1"/>
  <c r="S10" i="2"/>
  <c r="DO11" i="1" s="1"/>
  <c r="P10" i="2"/>
  <c r="DL11" i="1" s="1"/>
  <c r="Q10" i="2"/>
  <c r="DM11" i="1" s="1"/>
  <c r="S27" i="2" l="1"/>
  <c r="DO36" i="1" s="1"/>
  <c r="P27" i="2"/>
  <c r="DL36" i="1" s="1"/>
  <c r="R27" i="2"/>
  <c r="DN36" i="1" s="1"/>
  <c r="Q27" i="2"/>
  <c r="DM36" i="1" s="1"/>
  <c r="DV33" i="1"/>
  <c r="S28" i="2"/>
  <c r="DO37" i="1" s="1"/>
  <c r="F10" i="5" s="1"/>
  <c r="R29" i="2"/>
  <c r="DN38" i="1" s="1"/>
  <c r="R28" i="2"/>
  <c r="DN37" i="1" s="1"/>
  <c r="E10" i="5" s="1"/>
  <c r="S29" i="2"/>
  <c r="DO38" i="1" s="1"/>
  <c r="P26" i="2"/>
  <c r="DL35" i="1" s="1"/>
  <c r="Q26" i="2"/>
  <c r="DM35" i="1" s="1"/>
  <c r="DK37" i="1"/>
  <c r="A10" i="5" s="1"/>
  <c r="R26" i="2"/>
  <c r="DN35" i="1" s="1"/>
  <c r="DK38" i="1"/>
  <c r="Q29" i="2"/>
  <c r="DM38" i="1" s="1"/>
  <c r="S26" i="2"/>
  <c r="DO35" i="1" s="1"/>
  <c r="Q28" i="2"/>
  <c r="DM37" i="1" s="1"/>
  <c r="D10" i="5" s="1"/>
  <c r="Q24" i="2"/>
  <c r="DM31" i="1" s="1"/>
  <c r="D9" i="5" s="1"/>
  <c r="P20" i="2"/>
  <c r="DL25" i="1" s="1"/>
  <c r="C8" i="5" s="1"/>
  <c r="R21" i="2"/>
  <c r="DN26" i="1" s="1"/>
  <c r="Q21" i="2"/>
  <c r="DM26" i="1" s="1"/>
  <c r="P18" i="2"/>
  <c r="DL23" i="1" s="1"/>
  <c r="DV15" i="1" s="1"/>
  <c r="DX14" i="1" s="1"/>
  <c r="EB14" i="1" s="1"/>
  <c r="Q20" i="2"/>
  <c r="DM25" i="1" s="1"/>
  <c r="D8" i="5" s="1"/>
  <c r="S20" i="2"/>
  <c r="DO25" i="1" s="1"/>
  <c r="F8" i="5" s="1"/>
  <c r="R20" i="2"/>
  <c r="DN25" i="1" s="1"/>
  <c r="E8" i="5" s="1"/>
  <c r="Q18" i="2"/>
  <c r="DM23" i="1" s="1"/>
  <c r="R18" i="2"/>
  <c r="DN23" i="1" s="1"/>
  <c r="P24" i="2"/>
  <c r="DL31" i="1" s="1"/>
  <c r="C9" i="5" s="1"/>
  <c r="S21" i="2"/>
  <c r="DO26" i="1" s="1"/>
  <c r="R24" i="2"/>
  <c r="DN31" i="1" s="1"/>
  <c r="E9" i="5" s="1"/>
  <c r="P21" i="2"/>
  <c r="DL26" i="1" s="1"/>
  <c r="P19" i="2"/>
  <c r="DL24" i="1" s="1"/>
  <c r="Q19" i="2"/>
  <c r="DM24" i="1" s="1"/>
  <c r="S19" i="2"/>
  <c r="DO24" i="1" s="1"/>
  <c r="S18" i="2"/>
  <c r="DO23" i="1" s="1"/>
  <c r="S24" i="2"/>
  <c r="DO31" i="1" s="1"/>
  <c r="F9" i="5" s="1"/>
  <c r="R19" i="2"/>
  <c r="DN24" i="1" s="1"/>
  <c r="P22" i="2"/>
  <c r="DL29" i="1" s="1"/>
  <c r="DV39" i="1" s="1"/>
  <c r="P25" i="2"/>
  <c r="DL32" i="1" s="1"/>
  <c r="R25" i="2"/>
  <c r="DN32" i="1" s="1"/>
  <c r="Q22" i="2"/>
  <c r="DM29" i="1" s="1"/>
  <c r="DK30" i="1"/>
  <c r="DK32" i="1"/>
  <c r="Q23" i="2"/>
  <c r="DM30" i="1" s="1"/>
  <c r="S23" i="2"/>
  <c r="DO30" i="1" s="1"/>
  <c r="P23" i="2"/>
  <c r="DL30" i="1" s="1"/>
  <c r="S22" i="2"/>
  <c r="DO29" i="1" s="1"/>
  <c r="R22" i="2"/>
  <c r="DN29" i="1" s="1"/>
  <c r="S25" i="2"/>
  <c r="DO32" i="1" s="1"/>
  <c r="DV51" i="1"/>
  <c r="DV29" i="1"/>
  <c r="DV53" i="1"/>
  <c r="DV11" i="1"/>
  <c r="DV9" i="1"/>
  <c r="DX12" i="1" s="1"/>
  <c r="EB12" i="1" s="1"/>
  <c r="DV47" i="1" l="1"/>
  <c r="DV21" i="1"/>
  <c r="DX36" i="1"/>
  <c r="EB36" i="1" s="1"/>
  <c r="ED18" i="1"/>
  <c r="EH18" i="1" s="1"/>
  <c r="EJ30" i="1" s="1"/>
  <c r="DV45" i="1"/>
  <c r="DX48" i="1" s="1"/>
  <c r="EB48" i="1" s="1"/>
  <c r="ED44" i="1" s="1"/>
  <c r="EH44" i="1" s="1"/>
  <c r="EJ41" i="1" s="1"/>
  <c r="DX50" i="1"/>
  <c r="EB50" i="1" s="1"/>
  <c r="DX38" i="1"/>
  <c r="EB38" i="1" s="1"/>
  <c r="ED42" i="1" s="1"/>
  <c r="EH42" i="1" s="1"/>
  <c r="EJ32" i="1" s="1"/>
  <c r="CZ9" i="1"/>
  <c r="G33" i="2" s="1"/>
  <c r="H33" i="2" s="1"/>
  <c r="K31" i="2" l="1"/>
  <c r="K33" i="2"/>
  <c r="K30" i="2"/>
  <c r="K32" i="2"/>
  <c r="N30" i="2" l="1"/>
  <c r="O30" i="2" s="1"/>
  <c r="N32" i="2"/>
  <c r="O32" i="2" s="1"/>
  <c r="N33" i="2"/>
  <c r="O33" i="2" s="1"/>
  <c r="N31" i="2"/>
  <c r="O31" i="2" s="1"/>
  <c r="Q32" i="2" l="1"/>
  <c r="DM43" i="1" s="1"/>
  <c r="D11" i="5" s="1"/>
  <c r="R32" i="2"/>
  <c r="DN43" i="1" s="1"/>
  <c r="E11" i="5" s="1"/>
  <c r="S32" i="2"/>
  <c r="DO43" i="1" s="1"/>
  <c r="F11" i="5" s="1"/>
  <c r="P32" i="2"/>
  <c r="DL43" i="1" s="1"/>
  <c r="C11" i="5" s="1"/>
  <c r="DK43" i="1"/>
  <c r="A11" i="5" s="1"/>
  <c r="DK42" i="1"/>
  <c r="P31" i="2"/>
  <c r="DL42" i="1" s="1"/>
  <c r="R31" i="2"/>
  <c r="DN42" i="1" s="1"/>
  <c r="S31" i="2"/>
  <c r="DO42" i="1" s="1"/>
  <c r="Q31" i="2"/>
  <c r="DM42" i="1" s="1"/>
  <c r="P33" i="2"/>
  <c r="DL44" i="1" s="1"/>
  <c r="Q33" i="2"/>
  <c r="DM44" i="1" s="1"/>
  <c r="R33" i="2"/>
  <c r="DN44" i="1" s="1"/>
  <c r="DK44" i="1"/>
  <c r="S33" i="2"/>
  <c r="DO44" i="1" s="1"/>
  <c r="P30" i="2"/>
  <c r="DL41" i="1" s="1"/>
  <c r="Q30" i="2"/>
  <c r="DM41" i="1" s="1"/>
  <c r="DK41" i="1"/>
  <c r="DR28" i="1" s="1"/>
  <c r="DV27" i="1" s="1"/>
  <c r="DX26" i="1" s="1"/>
  <c r="EB26" i="1" s="1"/>
  <c r="R30" i="2"/>
  <c r="DN41" i="1" s="1"/>
  <c r="S30" i="2"/>
  <c r="DO41" i="1" s="1"/>
  <c r="DV41" i="1" l="1"/>
  <c r="DV35" i="1"/>
  <c r="H6" i="5" l="1"/>
  <c r="H7" i="5"/>
  <c r="H8" i="5" l="1"/>
  <c r="H9" i="5"/>
  <c r="G7" i="5" l="1"/>
  <c r="G6" i="5"/>
  <c r="G10" i="5"/>
  <c r="H10" i="5"/>
  <c r="G9" i="5" l="1"/>
  <c r="G8" i="5"/>
  <c r="G11" i="5" l="1"/>
  <c r="H11" i="5"/>
  <c r="I9" i="5" l="1"/>
  <c r="K9" i="5" s="1"/>
  <c r="I8" i="5"/>
  <c r="K8" i="5" s="1"/>
  <c r="I10" i="5"/>
  <c r="K10" i="5" s="1"/>
  <c r="I6" i="5"/>
  <c r="K6" i="5" s="1"/>
  <c r="I11" i="5"/>
  <c r="K11" i="5" s="1"/>
  <c r="I7" i="5"/>
  <c r="K7" i="5" s="1"/>
  <c r="L11" i="5" l="1"/>
  <c r="Q11" i="5"/>
  <c r="P11" i="5"/>
  <c r="M11" i="5"/>
  <c r="N11" i="5"/>
  <c r="O11" i="5"/>
  <c r="O6" i="5"/>
  <c r="N6" i="5"/>
  <c r="P6" i="5"/>
  <c r="Q6" i="5"/>
  <c r="M6" i="5"/>
  <c r="L6" i="5"/>
  <c r="O10" i="5"/>
  <c r="Q10" i="5"/>
  <c r="N10" i="5"/>
  <c r="M10" i="5"/>
  <c r="P10" i="5"/>
  <c r="L10" i="5"/>
  <c r="L7" i="5"/>
  <c r="Q7" i="5"/>
  <c r="P7" i="5"/>
  <c r="M7" i="5"/>
  <c r="O7" i="5"/>
  <c r="N7" i="5"/>
  <c r="O8" i="5"/>
  <c r="N8" i="5"/>
  <c r="Q8" i="5"/>
  <c r="M8" i="5"/>
  <c r="P8" i="5"/>
  <c r="L8" i="5"/>
  <c r="L9" i="5"/>
  <c r="Q9" i="5"/>
  <c r="P9" i="5"/>
  <c r="O9" i="5"/>
  <c r="M9" i="5"/>
  <c r="N9" i="5"/>
  <c r="U51" i="5" l="1"/>
  <c r="T50" i="5"/>
  <c r="R42" i="5"/>
  <c r="S42" i="5"/>
  <c r="T45" i="5"/>
  <c r="T49" i="5"/>
  <c r="T46" i="5"/>
  <c r="R38" i="5"/>
  <c r="S46" i="5"/>
  <c r="U38" i="5"/>
  <c r="U43" i="5"/>
  <c r="S49" i="5"/>
  <c r="U39" i="5"/>
  <c r="U52" i="5"/>
  <c r="S44" i="5"/>
  <c r="T43" i="5"/>
  <c r="S45" i="5"/>
  <c r="S48" i="5"/>
  <c r="R45" i="5"/>
  <c r="R52" i="5"/>
  <c r="DV23" i="1" s="1"/>
  <c r="DX24" i="1" s="1"/>
  <c r="EB24" i="1" s="1"/>
  <c r="ED20" i="1" s="1"/>
  <c r="EH20" i="1" s="1"/>
  <c r="EJ39" i="1" s="1"/>
  <c r="T42" i="5"/>
  <c r="U44" i="5"/>
  <c r="U47" i="5"/>
  <c r="R39" i="5"/>
  <c r="R48" i="5"/>
  <c r="T38" i="5"/>
  <c r="T51" i="5"/>
  <c r="R43" i="5"/>
  <c r="T52" i="5"/>
  <c r="DV17" i="1" s="1"/>
  <c r="R44" i="5"/>
  <c r="S52" i="5"/>
  <c r="U42" i="5"/>
  <c r="U49" i="5"/>
  <c r="S41" i="5"/>
  <c r="T44" i="5"/>
  <c r="T39" i="5"/>
  <c r="T40" i="5"/>
  <c r="S40" i="5"/>
  <c r="R47" i="5"/>
  <c r="U46" i="5"/>
  <c r="S39" i="5"/>
  <c r="R41" i="5"/>
  <c r="U45" i="5"/>
  <c r="X13" i="5"/>
  <c r="S50" i="5"/>
  <c r="U40" i="5"/>
  <c r="S51" i="5"/>
  <c r="U41" i="5"/>
  <c r="R51" i="5"/>
  <c r="T41" i="5"/>
  <c r="T48" i="5"/>
  <c r="R40" i="5"/>
  <c r="U50" i="5"/>
  <c r="R49" i="5"/>
  <c r="R50" i="5"/>
  <c r="U48" i="5"/>
  <c r="S47" i="5"/>
  <c r="S43" i="5"/>
  <c r="S38" i="5"/>
  <c r="T47" i="5"/>
  <c r="R46" i="5"/>
  <c r="W52" i="5" l="1"/>
  <c r="W46" i="5"/>
  <c r="W40" i="5"/>
  <c r="W29" i="5"/>
  <c r="W23" i="5"/>
  <c r="Y47" i="5"/>
  <c r="AB51" i="5"/>
  <c r="AB45" i="5"/>
  <c r="AB39" i="5"/>
  <c r="X28" i="5"/>
  <c r="X22" i="5"/>
  <c r="W45" i="5"/>
  <c r="Z50" i="5"/>
  <c r="Z44" i="5"/>
  <c r="Z38" i="5"/>
  <c r="X27" i="5"/>
  <c r="X21" i="5"/>
  <c r="AB44" i="5"/>
  <c r="W48" i="5"/>
  <c r="W42" i="5"/>
  <c r="Y31" i="5"/>
  <c r="Y25" i="5"/>
  <c r="Y19" i="5"/>
  <c r="AA26" i="5"/>
  <c r="X50" i="5"/>
  <c r="X44" i="5"/>
  <c r="X38" i="5"/>
  <c r="AB27" i="5"/>
  <c r="AB21" i="5"/>
  <c r="Y28" i="5"/>
  <c r="W50" i="5"/>
  <c r="W44" i="5"/>
  <c r="W38" i="5"/>
  <c r="AA27" i="5"/>
  <c r="AA21" i="5"/>
  <c r="Z42" i="5"/>
  <c r="Y32" i="5"/>
  <c r="AA50" i="5"/>
  <c r="AA44" i="5"/>
  <c r="AA38" i="5"/>
  <c r="Y27" i="5"/>
  <c r="Y21" i="5"/>
  <c r="AB38" i="5"/>
  <c r="Y49" i="5"/>
  <c r="Y43" i="5"/>
  <c r="Y26" i="5"/>
  <c r="Y20" i="5"/>
  <c r="Y41" i="5"/>
  <c r="AB47" i="5"/>
  <c r="AB41" i="5"/>
  <c r="Z30" i="5"/>
  <c r="Z24" i="5"/>
  <c r="Z18" i="5"/>
  <c r="W24" i="5"/>
  <c r="W49" i="5"/>
  <c r="W43" i="5"/>
  <c r="W32" i="5"/>
  <c r="W26" i="5"/>
  <c r="W20" i="5"/>
  <c r="AB25" i="5"/>
  <c r="AB49" i="5"/>
  <c r="AB43" i="5"/>
  <c r="AB32" i="5"/>
  <c r="AB26" i="5"/>
  <c r="AB20" i="5"/>
  <c r="AA32" i="5"/>
  <c r="AA39" i="5"/>
  <c r="AA22" i="5"/>
  <c r="Z22" i="5"/>
  <c r="Z49" i="5"/>
  <c r="Z43" i="5"/>
  <c r="Z32" i="5"/>
  <c r="Z26" i="5"/>
  <c r="Z20" i="5"/>
  <c r="AB31" i="5"/>
  <c r="X48" i="5"/>
  <c r="X42" i="5"/>
  <c r="Z31" i="5"/>
  <c r="Z25" i="5"/>
  <c r="Z19" i="5"/>
  <c r="AA52" i="5"/>
  <c r="AA46" i="5"/>
  <c r="AA40" i="5"/>
  <c r="AA29" i="5"/>
  <c r="AA23" i="5"/>
  <c r="AB50" i="5"/>
  <c r="Z21" i="5"/>
  <c r="AB48" i="5"/>
  <c r="AB42" i="5"/>
  <c r="X31" i="5"/>
  <c r="X25" i="5"/>
  <c r="X19" i="5"/>
  <c r="Y22" i="5"/>
  <c r="AA48" i="5"/>
  <c r="AA42" i="5"/>
  <c r="W31" i="5"/>
  <c r="W25" i="5"/>
  <c r="W19" i="5"/>
  <c r="W30" i="5"/>
  <c r="X43" i="5"/>
  <c r="AA28" i="5"/>
  <c r="X45" i="5"/>
  <c r="Y48" i="5"/>
  <c r="Y42" i="5"/>
  <c r="AA31" i="5"/>
  <c r="AA25" i="5"/>
  <c r="AA19" i="5"/>
  <c r="W18" i="5"/>
  <c r="W47" i="5"/>
  <c r="W41" i="5"/>
  <c r="AA30" i="5"/>
  <c r="AA24" i="5"/>
  <c r="AA18" i="5"/>
  <c r="Z51" i="5"/>
  <c r="Z45" i="5"/>
  <c r="Z39" i="5"/>
  <c r="AB28" i="5"/>
  <c r="AB22" i="5"/>
  <c r="AA49" i="5"/>
  <c r="AA20" i="5"/>
  <c r="AA47" i="5"/>
  <c r="AA41" i="5"/>
  <c r="Y30" i="5"/>
  <c r="Y24" i="5"/>
  <c r="Y18" i="5"/>
  <c r="AB19" i="5"/>
  <c r="Z47" i="5"/>
  <c r="Z41" i="5"/>
  <c r="X30" i="5"/>
  <c r="X24" i="5"/>
  <c r="X18" i="5"/>
  <c r="Z27" i="5"/>
  <c r="AA45" i="5"/>
  <c r="W22" i="5"/>
  <c r="X49" i="5"/>
  <c r="X26" i="5"/>
  <c r="X29" i="5"/>
  <c r="Y45" i="5"/>
  <c r="X40" i="5"/>
  <c r="X39" i="5"/>
  <c r="Z48" i="5"/>
  <c r="X47" i="5"/>
  <c r="X41" i="5"/>
  <c r="AB30" i="5"/>
  <c r="AB24" i="5"/>
  <c r="AB18" i="5"/>
  <c r="AB52" i="5"/>
  <c r="AB46" i="5"/>
  <c r="AB40" i="5"/>
  <c r="AB29" i="5"/>
  <c r="AB23" i="5"/>
  <c r="W51" i="5"/>
  <c r="Y50" i="5"/>
  <c r="Y44" i="5"/>
  <c r="Y38" i="5"/>
  <c r="W27" i="5"/>
  <c r="W21" i="5"/>
  <c r="W39" i="5"/>
  <c r="Z52" i="5"/>
  <c r="Z46" i="5"/>
  <c r="Z40" i="5"/>
  <c r="Z29" i="5"/>
  <c r="Z23" i="5"/>
  <c r="AA43" i="5"/>
  <c r="Y52" i="5"/>
  <c r="Y46" i="5"/>
  <c r="Y40" i="5"/>
  <c r="Y29" i="5"/>
  <c r="Y23" i="5"/>
  <c r="X52" i="5"/>
  <c r="X23" i="5"/>
  <c r="AA51" i="5"/>
  <c r="W28" i="5"/>
  <c r="X46" i="5"/>
  <c r="X32" i="5"/>
  <c r="X20" i="5"/>
  <c r="Y51" i="5"/>
  <c r="Y39" i="5"/>
  <c r="X51" i="5"/>
  <c r="Z28" i="5"/>
  <c r="AC27" i="5" l="1"/>
  <c r="AC24" i="5"/>
  <c r="AC18" i="5"/>
  <c r="AC31" i="5"/>
  <c r="AC22" i="5"/>
  <c r="AC39" i="5"/>
  <c r="AC45" i="5"/>
  <c r="AC28" i="5"/>
  <c r="AC20" i="5"/>
  <c r="AC23" i="5"/>
  <c r="AC26" i="5"/>
  <c r="AC29" i="5"/>
  <c r="AC30" i="5"/>
  <c r="AC32" i="5"/>
  <c r="AC38" i="5"/>
  <c r="AC40" i="5"/>
  <c r="AC51" i="5"/>
  <c r="AC41" i="5"/>
  <c r="AC19" i="5"/>
  <c r="AC43" i="5"/>
  <c r="AC44" i="5"/>
  <c r="AC42" i="5"/>
  <c r="AC46" i="5"/>
  <c r="AC21" i="5"/>
  <c r="AC47" i="5"/>
  <c r="AC25" i="5"/>
  <c r="AC49" i="5"/>
  <c r="AC50" i="5"/>
  <c r="AC48" i="5"/>
  <c r="AC52" i="5"/>
</calcChain>
</file>

<file path=xl/sharedStrings.xml><?xml version="1.0" encoding="utf-8"?>
<sst xmlns="http://schemas.openxmlformats.org/spreadsheetml/2006/main" count="664" uniqueCount="195">
  <si>
    <t>Score</t>
  </si>
  <si>
    <t>Pen</t>
  </si>
  <si>
    <t>Pays</t>
  </si>
  <si>
    <t>BP</t>
  </si>
  <si>
    <t>BC</t>
  </si>
  <si>
    <t>+/-</t>
  </si>
  <si>
    <t>Points</t>
  </si>
  <si>
    <t>Vainqueur</t>
  </si>
  <si>
    <t>Groupe</t>
  </si>
  <si>
    <t xml:space="preserve">C
</t>
  </si>
  <si>
    <t xml:space="preserve">A
</t>
  </si>
  <si>
    <t xml:space="preserve">B
</t>
  </si>
  <si>
    <t xml:space="preserve">D
</t>
  </si>
  <si>
    <t xml:space="preserve">E
</t>
  </si>
  <si>
    <t xml:space="preserve">F
</t>
  </si>
  <si>
    <t>Date</t>
  </si>
  <si>
    <t>BC : buts contre</t>
  </si>
  <si>
    <t>BP : buts pour</t>
  </si>
  <si>
    <t>Tableau et résultats</t>
  </si>
  <si>
    <t>Match gagné : 3 points</t>
  </si>
  <si>
    <t>Match nul : 1 point</t>
  </si>
  <si>
    <t>Lieu</t>
  </si>
  <si>
    <t>Match n°</t>
  </si>
  <si>
    <t>Diff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</si>
  <si>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</si>
  <si>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</si>
  <si>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</si>
  <si>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</si>
  <si>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</si>
  <si>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</si>
  <si>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Remplissez les cases bleues uniquement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</si>
  <si>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</si>
  <si>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</si>
  <si>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</si>
  <si>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</si>
  <si>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</si>
  <si>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</si>
  <si>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</si>
  <si>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</si>
  <si>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</si>
  <si>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</si>
  <si>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</si>
  <si>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</si>
  <si>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</si>
  <si>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</si>
  <si>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</si>
  <si>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</si>
  <si>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</si>
  <si>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</si>
  <si>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</si>
  <si>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</si>
  <si>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</si>
  <si>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</si>
  <si>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</si>
  <si>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Paramètres</t>
  </si>
  <si>
    <t>A1</t>
  </si>
  <si>
    <t>Code</t>
  </si>
  <si>
    <t>A</t>
  </si>
  <si>
    <t>Pays :</t>
  </si>
  <si>
    <t>Contre :</t>
  </si>
  <si>
    <t>Buts pour</t>
  </si>
  <si>
    <t>Buts contre</t>
  </si>
  <si>
    <t>Clé</t>
  </si>
  <si>
    <t>Classement</t>
  </si>
  <si>
    <t>n°</t>
  </si>
  <si>
    <t>n° inversé</t>
  </si>
  <si>
    <t>B</t>
  </si>
  <si>
    <t>C</t>
  </si>
  <si>
    <t>D</t>
  </si>
  <si>
    <t>E</t>
  </si>
  <si>
    <t>F</t>
  </si>
  <si>
    <t>clé</t>
  </si>
  <si>
    <t>pays</t>
  </si>
  <si>
    <t>PETITE FINALE :</t>
  </si>
  <si>
    <t>FINALE :</t>
  </si>
  <si>
    <t>Pays participant :</t>
  </si>
  <si>
    <t>Nom du pays</t>
  </si>
  <si>
    <t>Résultats des poules (automatique) :</t>
  </si>
  <si>
    <t>Phase de groupes :</t>
  </si>
  <si>
    <t>Phase finale - Huitièmes de finale :</t>
  </si>
  <si>
    <t>Quarts de finale :</t>
  </si>
  <si>
    <t>Demi-finales :</t>
  </si>
  <si>
    <t>Finale :</t>
  </si>
  <si>
    <r>
      <t xml:space="preserve">Matchs </t>
    </r>
    <r>
      <rPr>
        <i/>
        <sz val="12"/>
        <color theme="1"/>
        <rFont val="Arial"/>
        <family val="2"/>
      </rPr>
      <t>(inscrire les scores)</t>
    </r>
  </si>
  <si>
    <t>1er groupe A :</t>
  </si>
  <si>
    <t>2ème groupe B :</t>
  </si>
  <si>
    <t>1er groupe C :</t>
  </si>
  <si>
    <t>2ème groupe D :</t>
  </si>
  <si>
    <t>1er groupe E :</t>
  </si>
  <si>
    <t>2ème groupe F :</t>
  </si>
  <si>
    <t>1er groupe B :</t>
  </si>
  <si>
    <t>2ème groupe A :</t>
  </si>
  <si>
    <t>1er groupe D :</t>
  </si>
  <si>
    <t>2ème groupe C :</t>
  </si>
  <si>
    <t>1er groupe F :</t>
  </si>
  <si>
    <t>2ème groupe E :</t>
  </si>
  <si>
    <t>Pour obtenir le mot de passe de ce document :</t>
  </si>
  <si>
    <t>Côte d'Ivoire</t>
  </si>
  <si>
    <t>Le mot de passe sera à entrer dans le menu "Révision" - "Ôter la protection de la feuille" et "Protéger le classeur"</t>
  </si>
  <si>
    <t>https://www.business-plan-excel.fr/produit/mot-de-passe-tableau-can/</t>
  </si>
  <si>
    <t>3ème groupe B/E/F :</t>
  </si>
  <si>
    <t>3ème groupe A, C, D :</t>
  </si>
  <si>
    <t>3ème groupe C/D/E :</t>
  </si>
  <si>
    <t>Calcul des meilleurs troisièmes</t>
  </si>
  <si>
    <t>Meilleurs troisièmes :</t>
  </si>
  <si>
    <t>Groupe d'origine</t>
  </si>
  <si>
    <t>Calcul classement pour établir le rang</t>
  </si>
  <si>
    <t>Rappel pays</t>
  </si>
  <si>
    <t>Rang</t>
  </si>
  <si>
    <t>Groupe d'origi.</t>
  </si>
  <si>
    <t>Rappel nom pays</t>
  </si>
  <si>
    <t>Code :</t>
  </si>
  <si>
    <t>Combinaison retenue ?</t>
  </si>
  <si>
    <t>Appariements :</t>
  </si>
  <si>
    <t>Groupes d'origine</t>
  </si>
  <si>
    <t>Adversaires de</t>
  </si>
  <si>
    <t>Contient</t>
  </si>
  <si>
    <t>Affectation des 3èmes :</t>
  </si>
  <si>
    <t>1er du groupe B</t>
  </si>
  <si>
    <t>1er du groupe C</t>
  </si>
  <si>
    <t>1er du groupe D</t>
  </si>
  <si>
    <t>X</t>
  </si>
  <si>
    <t>1er du groupe A</t>
  </si>
  <si>
    <t>Nigeria</t>
  </si>
  <si>
    <t>Guinée Equatoriale</t>
  </si>
  <si>
    <t>Egypte</t>
  </si>
  <si>
    <t>Mozambique</t>
  </si>
  <si>
    <t>Cameroun</t>
  </si>
  <si>
    <t>Algérie</t>
  </si>
  <si>
    <t>Burkina Faso</t>
  </si>
  <si>
    <t>Angola</t>
  </si>
  <si>
    <t>Tunisie</t>
  </si>
  <si>
    <t>Mali</t>
  </si>
  <si>
    <t>Afrique du Sud</t>
  </si>
  <si>
    <t>Maroc</t>
  </si>
  <si>
    <t>Zambie</t>
  </si>
  <si>
    <t>Tanzanie</t>
  </si>
  <si>
    <t>Comores</t>
  </si>
  <si>
    <t>Zimbabwe</t>
  </si>
  <si>
    <t>Ouganda</t>
  </si>
  <si>
    <t>Ségénal</t>
  </si>
  <si>
    <t>RDC</t>
  </si>
  <si>
    <t>Bénin</t>
  </si>
  <si>
    <t>Botswana</t>
  </si>
  <si>
    <t>Soudan</t>
  </si>
  <si>
    <t>Gabon</t>
  </si>
  <si>
    <t>Coupe d'Afrique des Nations 2025-2026</t>
  </si>
  <si>
    <t>21 décembre 2025 20h00</t>
  </si>
  <si>
    <t>Rabat</t>
  </si>
  <si>
    <t>Casablanca</t>
  </si>
  <si>
    <t>22 décembre 2025 15h30</t>
  </si>
  <si>
    <t>26 décembre 2025 13h00</t>
  </si>
  <si>
    <t>26 décembre 2025 15h30</t>
  </si>
  <si>
    <t>29 décembre 2025 18h30</t>
  </si>
  <si>
    <t>22 décembre 2025 18h00</t>
  </si>
  <si>
    <t>Agadir</t>
  </si>
  <si>
    <t>22 décembre 2025 20h30</t>
  </si>
  <si>
    <t>Marrakech</t>
  </si>
  <si>
    <t>26 décembre 2015 18h00</t>
  </si>
  <si>
    <t>26 décembre 2025 20h30</t>
  </si>
  <si>
    <t>29 décembre 2025 20h30</t>
  </si>
  <si>
    <t>23 décembre 2025 13h00</t>
  </si>
  <si>
    <t>23 décembre 2025 15h30</t>
  </si>
  <si>
    <t>Fès</t>
  </si>
  <si>
    <t>27 décembre 2025 13h00</t>
  </si>
  <si>
    <t>27 décembre 2025 15h30</t>
  </si>
  <si>
    <t>30 décembre 2025 18h00</t>
  </si>
  <si>
    <t>23 décembre 2025 18h00</t>
  </si>
  <si>
    <t>Tanger</t>
  </si>
  <si>
    <t>23 décembre 2025 20h30</t>
  </si>
  <si>
    <t>30 décembre 2025 20h30</t>
  </si>
  <si>
    <t>24 décembre 2025 13h00</t>
  </si>
  <si>
    <t>24 décembre 2025 15h30</t>
  </si>
  <si>
    <t>28 décembre 2025 13h00</t>
  </si>
  <si>
    <t>28 décembre 2025 15h30</t>
  </si>
  <si>
    <t>31 décembre 2025 18h00</t>
  </si>
  <si>
    <t>24 décembre 2025 18h00</t>
  </si>
  <si>
    <t>24 décembre 2025 20h30</t>
  </si>
  <si>
    <t>28 décembre 2025 18h00</t>
  </si>
  <si>
    <t>31 décembre 2025 20h30</t>
  </si>
  <si>
    <t>3 janvier 2026 - Casablanca</t>
  </si>
  <si>
    <t>3 janvier 2026 - Tanger</t>
  </si>
  <si>
    <t>5 janvier 2026 - Agadir</t>
  </si>
  <si>
    <t>6 janvier 2026 - Marrakech</t>
  </si>
  <si>
    <t>6 janvier 2026 - Rabat</t>
  </si>
  <si>
    <t>5 janvier 2026 - Fès</t>
  </si>
  <si>
    <t>4 janvier 2026 - Rabat</t>
  </si>
  <si>
    <t>9 janvier 2026 - Tanger</t>
  </si>
  <si>
    <t>9 janvier 2026 - Agadir</t>
  </si>
  <si>
    <t>10 janvier 2026 - Rabat</t>
  </si>
  <si>
    <t>10 janvier 2026 - Marrakech</t>
  </si>
  <si>
    <t>14 janvier 2026 - Tanger</t>
  </si>
  <si>
    <t>14 janvier 2026 - Rabat</t>
  </si>
  <si>
    <t>18 janvier 2026 - Rabat</t>
  </si>
  <si>
    <t>18 janvier 2026 - Casablanca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</si>
</sst>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4"/>
      <color theme="1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color theme="3" tint="-0.49998474074526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color theme="2" tint="-0.499984740745262"/>
      <name val="Arial"/>
      <family val="2"/>
    </font>
    <font>
      <sz val="12"/>
      <color theme="10"/>
      <name val="Arial"/>
      <family val="2"/>
    </font>
    <font>
      <b/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sz val="24"/>
      <color theme="1"/>
      <name val="Arial"/>
      <family val="2"/>
    </font>
    <font>
      <b/>
      <sz val="12"/>
      <color theme="1" tint="0.249977111117893"/>
      <name val="Arial"/>
      <family val="2"/>
    </font>
    <font>
      <b/>
      <sz val="24"/>
      <color theme="1"/>
      <name val="Arial"/>
      <family val="2"/>
    </font>
    <font>
      <u/>
      <sz val="11"/>
      <name val="Arial"/>
      <family val="2"/>
    </font>
    <font>
      <u/>
      <sz val="11"/>
      <color theme="0" tint="-0.249977111117893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0"/>
      <name val="Arial"/>
      <family val="2"/>
    </font>
    <font>
      <i/>
      <sz val="12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i/>
      <sz val="28"/>
      <color rgb="FFC00000"/>
      <name val="Arial"/>
      <family val="2"/>
    </font>
    <font>
      <b/>
      <sz val="18"/>
      <color rgb="FFC0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i/>
      <sz val="11"/>
      <color theme="1" tint="0.249977111117893"/>
      <name val="Arial"/>
      <family val="2"/>
    </font>
    <font>
      <i/>
      <sz val="11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9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theme="8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u/>
      <sz val="18"/>
      <color rgb="FFC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0"/>
      <name val="Arial"/>
      <family val="2"/>
    </font>
    <font>
      <b/>
      <i/>
      <sz val="24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2"/>
      <name val="Arial"/>
      <family val="2"/>
    </font>
    <font>
      <b/>
      <sz val="14"/>
      <color rgb="FFC00000"/>
      <name val="Arial"/>
      <family val="2"/>
    </font>
    <font>
      <sz val="12"/>
      <color theme="1" tint="0.249977111117893"/>
      <name val="Arial"/>
      <family val="2"/>
    </font>
    <font>
      <b/>
      <u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sz val="22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b/>
      <i/>
      <sz val="11"/>
      <name val="Arial"/>
      <family val="2"/>
    </font>
    <font>
      <sz val="10"/>
      <name val="Arial"/>
      <family val="2"/>
    </font>
    <font>
      <b/>
      <i/>
      <sz val="14"/>
      <color rgb="FFC00000"/>
      <name val="Arial"/>
      <family val="2"/>
    </font>
    <font>
      <i/>
      <sz val="12"/>
      <color rgb="FFFF0000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12"/>
      <color theme="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u/>
      <sz val="12"/>
      <color rgb="FFC00000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  <font>
      <b/>
      <sz val="20"/>
      <color rgb="FFC00000"/>
      <name val="Calibri"/>
      <family val="2"/>
      <scheme val="minor"/>
    </font>
    <font>
      <b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2">
    <xf numFmtId="0" fontId="0" fillId="0" borderId="0" xfId="0"/>
    <xf numFmtId="0" fontId="51" fillId="0" borderId="0" xfId="0" applyFont="1"/>
    <xf numFmtId="0" fontId="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1" applyFont="1" applyFill="1" applyBorder="1" applyAlignment="1" applyProtection="1">
      <alignment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3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40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wrapText="1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7" fillId="0" borderId="0" xfId="0" applyFont="1"/>
    <xf numFmtId="0" fontId="31" fillId="0" borderId="0" xfId="0" applyFont="1"/>
    <xf numFmtId="0" fontId="32" fillId="0" borderId="0" xfId="0" applyFont="1"/>
    <xf numFmtId="0" fontId="47" fillId="0" borderId="0" xfId="1" applyFont="1" applyFill="1" applyBorder="1" applyAlignment="1" applyProtection="1">
      <alignment vertical="center"/>
    </xf>
    <xf numFmtId="0" fontId="4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0" fillId="0" borderId="0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vertical="center"/>
    </xf>
    <xf numFmtId="0" fontId="50" fillId="0" borderId="0" xfId="0" applyFont="1" applyAlignment="1">
      <alignment horizontal="left" vertical="center"/>
    </xf>
    <xf numFmtId="0" fontId="33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48" fillId="2" borderId="12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8" fillId="2" borderId="13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1" fillId="0" borderId="13" xfId="1" applyFont="1" applyBorder="1" applyAlignment="1" applyProtection="1">
      <alignment horizontal="center" vertical="center"/>
    </xf>
    <xf numFmtId="0" fontId="32" fillId="0" borderId="13" xfId="1" applyFont="1" applyBorder="1" applyAlignment="1" applyProtection="1">
      <alignment horizontal="center" vertical="center"/>
    </xf>
    <xf numFmtId="0" fontId="46" fillId="0" borderId="0" xfId="0" applyFont="1" applyAlignment="1">
      <alignment horizontal="left" vertical="top" indent="2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48" fillId="2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8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1" applyFont="1"/>
    <xf numFmtId="0" fontId="58" fillId="0" borderId="0" xfId="0" applyFont="1"/>
    <xf numFmtId="0" fontId="60" fillId="0" borderId="3" xfId="0" quotePrefix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3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62" fillId="0" borderId="0" xfId="1" applyFont="1" applyFill="1" applyBorder="1" applyAlignment="1" applyProtection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3" fillId="0" borderId="0" xfId="0" applyFont="1"/>
    <xf numFmtId="0" fontId="66" fillId="0" borderId="0" xfId="1" applyFont="1" applyFill="1" applyBorder="1" applyAlignment="1" applyProtection="1">
      <alignment vertical="center"/>
    </xf>
    <xf numFmtId="0" fontId="64" fillId="3" borderId="4" xfId="0" applyFont="1" applyFill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13" xfId="1" applyFont="1" applyBorder="1" applyAlignment="1" applyProtection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13" xfId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68" fillId="0" borderId="0" xfId="0" applyFont="1"/>
    <xf numFmtId="0" fontId="2" fillId="0" borderId="12" xfId="0" applyFont="1" applyBorder="1"/>
    <xf numFmtId="0" fontId="2" fillId="0" borderId="5" xfId="0" applyFont="1" applyBorder="1"/>
    <xf numFmtId="0" fontId="2" fillId="0" borderId="13" xfId="0" applyFont="1" applyBorder="1"/>
    <xf numFmtId="0" fontId="45" fillId="0" borderId="0" xfId="0" applyFont="1" applyAlignment="1">
      <alignment horizontal="center" vertical="center"/>
    </xf>
    <xf numFmtId="0" fontId="48" fillId="0" borderId="0" xfId="0" quotePrefix="1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28" fillId="0" borderId="3" xfId="0" quotePrefix="1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70" fillId="3" borderId="3" xfId="0" quotePrefix="1" applyFont="1" applyFill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2" fillId="0" borderId="0" xfId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 vertical="center"/>
    </xf>
    <xf numFmtId="0" fontId="73" fillId="0" borderId="0" xfId="1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59" fillId="0" borderId="0" xfId="1" applyNumberFormat="1" applyFont="1" applyFill="1" applyBorder="1" applyAlignment="1" applyProtection="1">
      <alignment vertical="top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9" fillId="0" borderId="18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48" fillId="0" borderId="18" xfId="0" quotePrefix="1" applyFont="1" applyBorder="1" applyAlignment="1">
      <alignment horizontal="center" vertical="center"/>
    </xf>
    <xf numFmtId="0" fontId="28" fillId="0" borderId="18" xfId="0" quotePrefix="1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31" fillId="0" borderId="0" xfId="1" applyFont="1" applyFill="1" applyBorder="1" applyAlignment="1" applyProtection="1">
      <alignment horizontal="center" vertical="center"/>
    </xf>
    <xf numFmtId="0" fontId="32" fillId="0" borderId="0" xfId="1" applyFont="1" applyFill="1" applyBorder="1" applyAlignment="1" applyProtection="1">
      <alignment horizontal="center" vertical="center"/>
    </xf>
    <xf numFmtId="0" fontId="63" fillId="0" borderId="0" xfId="1" applyFont="1" applyFill="1" applyBorder="1" applyAlignment="1" applyProtection="1">
      <alignment horizontal="center" vertical="center"/>
    </xf>
    <xf numFmtId="0" fontId="70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47" fillId="0" borderId="0" xfId="1" applyFont="1" applyFill="1" applyBorder="1" applyAlignment="1" applyProtection="1">
      <alignment vertical="top"/>
    </xf>
    <xf numFmtId="0" fontId="31" fillId="0" borderId="0" xfId="0" quotePrefix="1" applyFont="1" applyAlignment="1">
      <alignment horizontal="left" vertical="top"/>
    </xf>
    <xf numFmtId="0" fontId="2" fillId="0" borderId="0" xfId="0" applyFont="1" applyAlignment="1">
      <alignment vertical="top"/>
    </xf>
    <xf numFmtId="0" fontId="27" fillId="0" borderId="0" xfId="0" applyFont="1" applyAlignment="1">
      <alignment horizontal="center" vertical="center"/>
    </xf>
    <xf numFmtId="0" fontId="76" fillId="0" borderId="0" xfId="0" quotePrefix="1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60" fillId="0" borderId="0" xfId="0" quotePrefix="1" applyFont="1" applyAlignment="1">
      <alignment horizontal="center" vertical="center"/>
    </xf>
    <xf numFmtId="0" fontId="61" fillId="0" borderId="0" xfId="0" quotePrefix="1" applyFont="1" applyAlignment="1">
      <alignment horizontal="center" vertical="center"/>
    </xf>
    <xf numFmtId="0" fontId="45" fillId="0" borderId="0" xfId="0" quotePrefix="1" applyFont="1" applyAlignment="1">
      <alignment horizontal="center" vertical="center"/>
    </xf>
    <xf numFmtId="0" fontId="77" fillId="0" borderId="0" xfId="0" quotePrefix="1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78" fillId="0" borderId="0" xfId="0" quotePrefix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8" xfId="0" applyFont="1" applyBorder="1" applyAlignment="1" applyProtection="1">
      <alignment horizontal="center" vertical="center"/>
      <protection locked="0"/>
    </xf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12" borderId="9" xfId="0" quotePrefix="1" applyFont="1" applyFill="1" applyBorder="1" applyAlignment="1">
      <alignment horizontal="center" vertical="center"/>
    </xf>
    <xf numFmtId="0" fontId="83" fillId="12" borderId="3" xfId="0" applyFont="1" applyFill="1" applyBorder="1" applyAlignment="1">
      <alignment horizontal="center" vertical="center"/>
    </xf>
    <xf numFmtId="0" fontId="84" fillId="12" borderId="3" xfId="0" applyFont="1" applyFill="1" applyBorder="1" applyAlignment="1">
      <alignment horizontal="center" vertical="center"/>
    </xf>
    <xf numFmtId="0" fontId="84" fillId="12" borderId="3" xfId="0" quotePrefix="1" applyFont="1" applyFill="1" applyBorder="1" applyAlignment="1">
      <alignment horizontal="center" vertical="center"/>
    </xf>
    <xf numFmtId="0" fontId="85" fillId="13" borderId="3" xfId="0" quotePrefix="1" applyFont="1" applyFill="1" applyBorder="1" applyAlignment="1">
      <alignment horizontal="center" vertical="center" wrapText="1"/>
    </xf>
    <xf numFmtId="0" fontId="86" fillId="12" borderId="9" xfId="0" quotePrefix="1" applyFont="1" applyFill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87" fillId="0" borderId="0" xfId="0" applyFont="1" applyAlignment="1">
      <alignment horizontal="left" indent="1"/>
    </xf>
    <xf numFmtId="0" fontId="27" fillId="0" borderId="0" xfId="0" applyFont="1" applyAlignment="1">
      <alignment horizontal="center"/>
    </xf>
    <xf numFmtId="0" fontId="7" fillId="0" borderId="1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8" fillId="0" borderId="1" xfId="0" applyFont="1" applyBorder="1" applyAlignment="1">
      <alignment horizontal="left" indent="1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89" fillId="0" borderId="0" xfId="0" applyFont="1" applyAlignment="1">
      <alignment horizontal="left" indent="1"/>
    </xf>
    <xf numFmtId="15" fontId="46" fillId="0" borderId="0" xfId="0" applyNumberFormat="1" applyFont="1" applyAlignment="1">
      <alignment horizontal="left" vertical="top" indent="2"/>
    </xf>
    <xf numFmtId="14" fontId="46" fillId="0" borderId="0" xfId="0" applyNumberFormat="1" applyFont="1" applyAlignment="1">
      <alignment horizontal="left" vertical="top" indent="2"/>
    </xf>
    <xf numFmtId="0" fontId="90" fillId="0" borderId="0" xfId="0" applyFont="1"/>
    <xf numFmtId="0" fontId="91" fillId="4" borderId="11" xfId="0" applyFont="1" applyFill="1" applyBorder="1" applyAlignment="1" applyProtection="1">
      <alignment horizontal="center" vertical="center"/>
      <protection locked="0"/>
    </xf>
    <xf numFmtId="0" fontId="91" fillId="4" borderId="15" xfId="0" applyFont="1" applyFill="1" applyBorder="1" applyAlignment="1" applyProtection="1">
      <alignment horizontal="center" vertical="center"/>
      <protection locked="0"/>
    </xf>
    <xf numFmtId="0" fontId="91" fillId="4" borderId="14" xfId="0" applyFont="1" applyFill="1" applyBorder="1" applyAlignment="1" applyProtection="1">
      <alignment horizontal="center" vertical="center"/>
      <protection locked="0"/>
    </xf>
    <xf numFmtId="0" fontId="91" fillId="4" borderId="16" xfId="0" applyFont="1" applyFill="1" applyBorder="1" applyAlignment="1" applyProtection="1">
      <alignment horizontal="center" vertical="center"/>
      <protection locked="0"/>
    </xf>
    <xf numFmtId="0" fontId="91" fillId="4" borderId="8" xfId="0" applyFont="1" applyFill="1" applyBorder="1" applyAlignment="1" applyProtection="1">
      <alignment horizontal="center" vertical="center"/>
      <protection locked="0"/>
    </xf>
    <xf numFmtId="0" fontId="91" fillId="4" borderId="17" xfId="0" applyFont="1" applyFill="1" applyBorder="1" applyAlignment="1" applyProtection="1">
      <alignment horizontal="center" vertical="center"/>
      <protection locked="0"/>
    </xf>
    <xf numFmtId="0" fontId="74" fillId="0" borderId="12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1" fillId="7" borderId="12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10" borderId="12" xfId="0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49" fillId="0" borderId="20" xfId="0" applyFont="1" applyBorder="1" applyAlignment="1">
      <alignment horizontal="right" vertical="center"/>
    </xf>
    <xf numFmtId="0" fontId="41" fillId="8" borderId="12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9" borderId="12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5" fillId="0" borderId="0" xfId="1" applyFont="1" applyAlignment="1">
      <alignment horizontal="left"/>
    </xf>
    <xf numFmtId="0" fontId="9" fillId="0" borderId="3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3" fillId="12" borderId="7" xfId="0" quotePrefix="1" applyFont="1" applyFill="1" applyBorder="1" applyAlignment="1">
      <alignment horizontal="center" vertical="center"/>
    </xf>
    <xf numFmtId="0" fontId="83" fillId="12" borderId="0" xfId="0" quotePrefix="1" applyFont="1" applyFill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3" xfId="1" applyFont="1" applyBorder="1" applyAlignment="1" applyProtection="1">
      <alignment horizontal="center" vertical="center" wrapText="1"/>
    </xf>
    <xf numFmtId="15" fontId="31" fillId="0" borderId="13" xfId="1" applyNumberFormat="1" applyFont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126</xdr:col>
      <xdr:colOff>10583</xdr:colOff>
      <xdr:row>9</xdr:row>
      <xdr:rowOff>211667</xdr:rowOff>
    </xdr:from>
    <xdr:to>
      <xdr:col>127</xdr:col>
      <xdr:colOff>0</xdr:colOff>
      <xdr:row>16</xdr:row>
      <xdr:rowOff>0</xdr:rowOff>
    </xdr:to>
    <xdr:grpSp>
      <xdr:nvGrpSpPr>
        <xdr:cNvPr id="2" name="Group 466">
          <a:extLst>
            <a:ext uri="{FF2B5EF4-FFF2-40B4-BE49-F238E27FC236}">
              <a16:creationId xmlns:a16="http://schemas.microsoft.com/office/drawing/2014/main" id="{079F4C3F-0440-4748-8FBA-FFF2D05FB058}"/>
            </a:ext>
          </a:extLst>
        </xdr:cNvPr>
        <xdr:cNvGrpSpPr>
          <a:grpSpLocks/>
        </xdr:cNvGrpSpPr>
      </xdr:nvGrpSpPr>
      <xdr:grpSpPr bwMode="auto">
        <a:xfrm>
          <a:off x="19920275" y="2761436"/>
          <a:ext cx="438802" cy="1429564"/>
          <a:chOff x="205" y="101"/>
          <a:chExt cx="63" cy="102"/>
        </a:xfrm>
      </xdr:grpSpPr>
      <xdr:cxnSp macro="">
        <xdr:nvCxnSpPr>
          <xdr:cNvPr id="3" name="AutoShape 196">
            <a:extLst>
              <a:ext uri="{FF2B5EF4-FFF2-40B4-BE49-F238E27FC236}">
                <a16:creationId xmlns:a16="http://schemas.microsoft.com/office/drawing/2014/main" id="{AA1C4C54-6432-41FF-8391-7A65B193393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AutoShape 197">
            <a:extLst>
              <a:ext uri="{FF2B5EF4-FFF2-40B4-BE49-F238E27FC236}">
                <a16:creationId xmlns:a16="http://schemas.microsoft.com/office/drawing/2014/main" id="{C69F897E-26E7-42CF-84D8-72F957F0636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21</xdr:row>
      <xdr:rowOff>222250</xdr:rowOff>
    </xdr:from>
    <xdr:to>
      <xdr:col>126</xdr:col>
      <xdr:colOff>412748</xdr:colOff>
      <xdr:row>28</xdr:row>
      <xdr:rowOff>0</xdr:rowOff>
    </xdr:to>
    <xdr:grpSp>
      <xdr:nvGrpSpPr>
        <xdr:cNvPr id="5" name="Group 466">
          <a:extLst>
            <a:ext uri="{FF2B5EF4-FFF2-40B4-BE49-F238E27FC236}">
              <a16:creationId xmlns:a16="http://schemas.microsoft.com/office/drawing/2014/main" id="{D6F7D301-3844-405A-8AEA-810042471298}"/>
            </a:ext>
          </a:extLst>
        </xdr:cNvPr>
        <xdr:cNvGrpSpPr>
          <a:grpSpLocks/>
        </xdr:cNvGrpSpPr>
      </xdr:nvGrpSpPr>
      <xdr:grpSpPr bwMode="auto">
        <a:xfrm>
          <a:off x="19909692" y="5585558"/>
          <a:ext cx="412748" cy="1418981"/>
          <a:chOff x="205" y="101"/>
          <a:chExt cx="63" cy="102"/>
        </a:xfrm>
      </xdr:grpSpPr>
      <xdr:cxnSp macro="">
        <xdr:nvCxnSpPr>
          <xdr:cNvPr id="6" name="AutoShape 196">
            <a:extLst>
              <a:ext uri="{FF2B5EF4-FFF2-40B4-BE49-F238E27FC236}">
                <a16:creationId xmlns:a16="http://schemas.microsoft.com/office/drawing/2014/main" id="{DB788610-7248-403A-9492-CDD51844098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AutoShape 197">
            <a:extLst>
              <a:ext uri="{FF2B5EF4-FFF2-40B4-BE49-F238E27FC236}">
                <a16:creationId xmlns:a16="http://schemas.microsoft.com/office/drawing/2014/main" id="{CFCD0B99-CC03-486F-9AEE-8573B38C7CF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126</xdr:col>
      <xdr:colOff>10583</xdr:colOff>
      <xdr:row>33</xdr:row>
      <xdr:rowOff>201083</xdr:rowOff>
    </xdr:from>
    <xdr:to>
      <xdr:col>127</xdr:col>
      <xdr:colOff>0</xdr:colOff>
      <xdr:row>40</xdr:row>
      <xdr:rowOff>0</xdr:rowOff>
    </xdr:to>
    <xdr:grpSp>
      <xdr:nvGrpSpPr>
        <xdr:cNvPr id="8" name="Group 466">
          <a:extLst>
            <a:ext uri="{FF2B5EF4-FFF2-40B4-BE49-F238E27FC236}">
              <a16:creationId xmlns:a16="http://schemas.microsoft.com/office/drawing/2014/main" id="{7BA6466F-8A87-4A73-9923-310B302B62C7}"/>
            </a:ext>
          </a:extLst>
        </xdr:cNvPr>
        <xdr:cNvGrpSpPr>
          <a:grpSpLocks/>
        </xdr:cNvGrpSpPr>
      </xdr:nvGrpSpPr>
      <xdr:grpSpPr bwMode="auto">
        <a:xfrm>
          <a:off x="19920275" y="8377930"/>
          <a:ext cx="438802" cy="1440147"/>
          <a:chOff x="205" y="101"/>
          <a:chExt cx="63" cy="102"/>
        </a:xfrm>
      </xdr:grpSpPr>
      <xdr:cxnSp macro="">
        <xdr:nvCxnSpPr>
          <xdr:cNvPr id="9" name="AutoShape 196">
            <a:extLst>
              <a:ext uri="{FF2B5EF4-FFF2-40B4-BE49-F238E27FC236}">
                <a16:creationId xmlns:a16="http://schemas.microsoft.com/office/drawing/2014/main" id="{C9F23437-F7F3-4A8A-AF65-E6A8C9537D4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AutoShape 197">
            <a:extLst>
              <a:ext uri="{FF2B5EF4-FFF2-40B4-BE49-F238E27FC236}">
                <a16:creationId xmlns:a16="http://schemas.microsoft.com/office/drawing/2014/main" id="{C7D354C8-B7B3-47DE-83B8-19677DEE32E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45</xdr:row>
      <xdr:rowOff>190500</xdr:rowOff>
    </xdr:from>
    <xdr:to>
      <xdr:col>126</xdr:col>
      <xdr:colOff>412748</xdr:colOff>
      <xdr:row>51</xdr:row>
      <xdr:rowOff>222250</xdr:rowOff>
    </xdr:to>
    <xdr:grpSp>
      <xdr:nvGrpSpPr>
        <xdr:cNvPr id="11" name="Group 466">
          <a:extLst>
            <a:ext uri="{FF2B5EF4-FFF2-40B4-BE49-F238E27FC236}">
              <a16:creationId xmlns:a16="http://schemas.microsoft.com/office/drawing/2014/main" id="{E05476EC-DD3B-4B20-A356-42E8FAB2D2C9}"/>
            </a:ext>
          </a:extLst>
        </xdr:cNvPr>
        <xdr:cNvGrpSpPr>
          <a:grpSpLocks/>
        </xdr:cNvGrpSpPr>
      </xdr:nvGrpSpPr>
      <xdr:grpSpPr bwMode="auto">
        <a:xfrm>
          <a:off x="19909692" y="11180884"/>
          <a:ext cx="412748" cy="1438519"/>
          <a:chOff x="205" y="101"/>
          <a:chExt cx="63" cy="102"/>
        </a:xfrm>
      </xdr:grpSpPr>
      <xdr:cxnSp macro="">
        <xdr:nvCxnSpPr>
          <xdr:cNvPr id="12" name="AutoShape 196">
            <a:extLst>
              <a:ext uri="{FF2B5EF4-FFF2-40B4-BE49-F238E27FC236}">
                <a16:creationId xmlns:a16="http://schemas.microsoft.com/office/drawing/2014/main" id="{FFE7F6C0-EF0A-4788-88E7-951E7D6DD7E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AutoShape 197">
            <a:extLst>
              <a:ext uri="{FF2B5EF4-FFF2-40B4-BE49-F238E27FC236}">
                <a16:creationId xmlns:a16="http://schemas.microsoft.com/office/drawing/2014/main" id="{065D4356-249E-4AED-9AC8-555200C73BB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12</xdr:row>
      <xdr:rowOff>222250</xdr:rowOff>
    </xdr:from>
    <xdr:to>
      <xdr:col>133</xdr:col>
      <xdr:colOff>0</xdr:colOff>
      <xdr:row>25</xdr:row>
      <xdr:rowOff>31750</xdr:rowOff>
    </xdr:to>
    <xdr:grpSp>
      <xdr:nvGrpSpPr>
        <xdr:cNvPr id="14" name="Group 466">
          <a:extLst>
            <a:ext uri="{FF2B5EF4-FFF2-40B4-BE49-F238E27FC236}">
              <a16:creationId xmlns:a16="http://schemas.microsoft.com/office/drawing/2014/main" id="{F5C1503E-C6E5-41D2-9C5A-D137ABBCC4FC}"/>
            </a:ext>
          </a:extLst>
        </xdr:cNvPr>
        <xdr:cNvGrpSpPr>
          <a:grpSpLocks/>
        </xdr:cNvGrpSpPr>
      </xdr:nvGrpSpPr>
      <xdr:grpSpPr bwMode="auto">
        <a:xfrm>
          <a:off x="23915077" y="3475403"/>
          <a:ext cx="810846" cy="2857500"/>
          <a:chOff x="205" y="101"/>
          <a:chExt cx="63" cy="102"/>
        </a:xfrm>
      </xdr:grpSpPr>
      <xdr:cxnSp macro="">
        <xdr:nvCxnSpPr>
          <xdr:cNvPr id="15" name="AutoShape 196">
            <a:extLst>
              <a:ext uri="{FF2B5EF4-FFF2-40B4-BE49-F238E27FC236}">
                <a16:creationId xmlns:a16="http://schemas.microsoft.com/office/drawing/2014/main" id="{C11BC12E-6616-43B3-B34F-F180B44BF2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AutoShape 197">
            <a:extLst>
              <a:ext uri="{FF2B5EF4-FFF2-40B4-BE49-F238E27FC236}">
                <a16:creationId xmlns:a16="http://schemas.microsoft.com/office/drawing/2014/main" id="{832DFC46-DB0A-482E-A2C6-E4EA3ABF18E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36</xdr:row>
      <xdr:rowOff>211666</xdr:rowOff>
    </xdr:from>
    <xdr:to>
      <xdr:col>132</xdr:col>
      <xdr:colOff>751417</xdr:colOff>
      <xdr:row>49</xdr:row>
      <xdr:rowOff>0</xdr:rowOff>
    </xdr:to>
    <xdr:grpSp>
      <xdr:nvGrpSpPr>
        <xdr:cNvPr id="17" name="Group 466">
          <a:extLst>
            <a:ext uri="{FF2B5EF4-FFF2-40B4-BE49-F238E27FC236}">
              <a16:creationId xmlns:a16="http://schemas.microsoft.com/office/drawing/2014/main" id="{6D61F0A7-56D2-4DCB-BCF4-CD6ADF90175A}"/>
            </a:ext>
          </a:extLst>
        </xdr:cNvPr>
        <xdr:cNvGrpSpPr>
          <a:grpSpLocks/>
        </xdr:cNvGrpSpPr>
      </xdr:nvGrpSpPr>
      <xdr:grpSpPr bwMode="auto">
        <a:xfrm>
          <a:off x="23915077" y="9091897"/>
          <a:ext cx="751417" cy="2836334"/>
          <a:chOff x="205" y="101"/>
          <a:chExt cx="63" cy="102"/>
        </a:xfrm>
      </xdr:grpSpPr>
      <xdr:cxnSp macro="">
        <xdr:nvCxnSpPr>
          <xdr:cNvPr id="18" name="AutoShape 196">
            <a:extLst>
              <a:ext uri="{FF2B5EF4-FFF2-40B4-BE49-F238E27FC236}">
                <a16:creationId xmlns:a16="http://schemas.microsoft.com/office/drawing/2014/main" id="{76D82123-083E-40BC-9B9D-EEF10ED546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AutoShape 197">
            <a:extLst>
              <a:ext uri="{FF2B5EF4-FFF2-40B4-BE49-F238E27FC236}">
                <a16:creationId xmlns:a16="http://schemas.microsoft.com/office/drawing/2014/main" id="{3E4916E3-0699-4F30-A3A8-F14F9D4B7A2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138</xdr:col>
      <xdr:colOff>1</xdr:colOff>
      <xdr:row>19</xdr:row>
      <xdr:rowOff>31749</xdr:rowOff>
    </xdr:from>
    <xdr:to>
      <xdr:col>139</xdr:col>
      <xdr:colOff>1</xdr:colOff>
      <xdr:row>43</xdr:row>
      <xdr:rowOff>10582</xdr:rowOff>
    </xdr:to>
    <xdr:grpSp>
      <xdr:nvGrpSpPr>
        <xdr:cNvPr id="20" name="Group 466">
          <a:extLst>
            <a:ext uri="{FF2B5EF4-FFF2-40B4-BE49-F238E27FC236}">
              <a16:creationId xmlns:a16="http://schemas.microsoft.com/office/drawing/2014/main" id="{4E5C5BE8-4D50-4BF0-B5D7-D171D337E7E8}"/>
            </a:ext>
          </a:extLst>
        </xdr:cNvPr>
        <xdr:cNvGrpSpPr>
          <a:grpSpLocks/>
        </xdr:cNvGrpSpPr>
      </xdr:nvGrpSpPr>
      <xdr:grpSpPr bwMode="auto">
        <a:xfrm>
          <a:off x="28311232" y="4926133"/>
          <a:ext cx="810846" cy="5605910"/>
          <a:chOff x="205" y="101"/>
          <a:chExt cx="63" cy="102"/>
        </a:xfrm>
      </xdr:grpSpPr>
      <xdr:cxnSp macro="">
        <xdr:nvCxnSpPr>
          <xdr:cNvPr id="21" name="AutoShape 196">
            <a:extLst>
              <a:ext uri="{FF2B5EF4-FFF2-40B4-BE49-F238E27FC236}">
                <a16:creationId xmlns:a16="http://schemas.microsoft.com/office/drawing/2014/main" id="{2F510A09-96FC-491C-BE84-90031E15BEA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AutoShape 197">
            <a:extLst>
              <a:ext uri="{FF2B5EF4-FFF2-40B4-BE49-F238E27FC236}">
                <a16:creationId xmlns:a16="http://schemas.microsoft.com/office/drawing/2014/main" id="{ED06C2CF-2374-4F48-8C9F-3D5797F57D7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4EB31A-9F41-48AB-BDF1-188D7513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tableau-ca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ca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437-56CF-4518-9A23-AB354A1EDE59}">
  <dimension ref="B1:S33"/>
  <sheetViews>
    <sheetView showGridLines="0" zoomScale="110" zoomScaleNormal="110" workbookViewId="0">
      <selection activeCell="D10" sqref="D10"/>
    </sheetView>
  </sheetViews>
  <sheetFormatPr baseColWidth="10" defaultColWidth="11.5" defaultRowHeight="13.85" x14ac:dyDescent="0.2"/>
  <cols>
    <col min="1" max="1" width="1.5" style="13" customWidth="1"/>
    <col min="2" max="2" width="15.625" style="13" customWidth="1"/>
    <col min="3" max="3" width="13.375" style="13" bestFit="1" customWidth="1"/>
    <col min="4" max="4" width="35.375" style="105" customWidth="1"/>
    <col min="5" max="8" width="11.5" style="74" hidden="1" customWidth="1"/>
    <col min="9" max="9" width="1.5" style="13" hidden="1" customWidth="1"/>
    <col min="10" max="13" width="13.375" style="74" hidden="1" customWidth="1"/>
    <col min="14" max="14" width="15" style="74" hidden="1" customWidth="1"/>
    <col min="15" max="15" width="13.375" style="74" hidden="1" customWidth="1"/>
    <col min="16" max="19" width="11.5" style="13" hidden="1" customWidth="1"/>
    <col min="20" max="16384" width="11.5" style="13"/>
  </cols>
  <sheetData>
    <row r="1" spans="2:19" ht="30.5" x14ac:dyDescent="0.2">
      <c r="B1" s="104" t="s">
        <v>54</v>
      </c>
    </row>
    <row r="4" spans="2:19" ht="20.100000000000001" x14ac:dyDescent="0.2">
      <c r="B4" s="132" t="s">
        <v>75</v>
      </c>
    </row>
    <row r="5" spans="2:19" ht="15.25" x14ac:dyDescent="0.25">
      <c r="B5" s="106"/>
    </row>
    <row r="6" spans="2:19" ht="18" x14ac:dyDescent="0.2">
      <c r="B6" s="137" t="s">
        <v>30</v>
      </c>
    </row>
    <row r="7" spans="2:19" ht="15.25" x14ac:dyDescent="0.25">
      <c r="C7" s="106"/>
    </row>
    <row r="8" spans="2:19" x14ac:dyDescent="0.2">
      <c r="P8" s="74">
        <v>2</v>
      </c>
      <c r="Q8" s="74">
        <v>3</v>
      </c>
      <c r="R8" s="74">
        <v>4</v>
      </c>
      <c r="S8" s="74">
        <v>5</v>
      </c>
    </row>
    <row r="9" spans="2:19" ht="26.35" customHeight="1" x14ac:dyDescent="0.25">
      <c r="B9" s="138" t="s">
        <v>8</v>
      </c>
      <c r="C9" s="136" t="s">
        <v>56</v>
      </c>
      <c r="D9" s="136" t="s">
        <v>76</v>
      </c>
      <c r="E9" s="117" t="s">
        <v>6</v>
      </c>
      <c r="F9" s="117" t="s">
        <v>3</v>
      </c>
      <c r="G9" s="117" t="s">
        <v>4</v>
      </c>
      <c r="H9" s="117" t="s">
        <v>23</v>
      </c>
      <c r="J9" s="117" t="s">
        <v>65</v>
      </c>
      <c r="K9" s="117" t="s">
        <v>62</v>
      </c>
      <c r="L9" s="117" t="s">
        <v>2</v>
      </c>
      <c r="M9" s="117" t="s">
        <v>64</v>
      </c>
      <c r="N9" s="117" t="s">
        <v>63</v>
      </c>
      <c r="O9" s="117" t="s">
        <v>2</v>
      </c>
      <c r="P9" s="117" t="s">
        <v>6</v>
      </c>
      <c r="Q9" s="117" t="s">
        <v>3</v>
      </c>
      <c r="R9" s="117" t="s">
        <v>4</v>
      </c>
      <c r="S9" s="117" t="s">
        <v>23</v>
      </c>
    </row>
    <row r="10" spans="2:19" x14ac:dyDescent="0.2">
      <c r="B10" s="209" t="s">
        <v>57</v>
      </c>
      <c r="C10" s="107" t="s">
        <v>55</v>
      </c>
      <c r="D10" s="133" t="s">
        <v>134</v>
      </c>
      <c r="E10" s="118">
        <f>HLOOKUP(D10,'CAN 2025'!$O$8:$AT$9,2,0)</f>
        <v>3</v>
      </c>
      <c r="F10" s="118">
        <f>HLOOKUP(D10,'CAN 2025'!$AV$8:$CA$9,2,0)</f>
        <v>4</v>
      </c>
      <c r="G10" s="118">
        <f>HLOOKUP(D10,'CAN 2025'!$CC$8:$DH$9,2,0)</f>
        <v>1</v>
      </c>
      <c r="H10" s="118">
        <f>F10-G10</f>
        <v>3</v>
      </c>
      <c r="J10" s="118">
        <v>4</v>
      </c>
      <c r="K10" s="118">
        <f>E10+(RANK(H10,$H$10:$H$13,1)/10)+F10/100+J10/1000</f>
        <v>3.444</v>
      </c>
      <c r="L10" s="118" t="str">
        <f>D10</f>
        <v>Maroc</v>
      </c>
      <c r="M10" s="118">
        <v>1</v>
      </c>
      <c r="N10" s="118">
        <f>LARGE($K$10:$K$13,M10)</f>
        <v>3.444</v>
      </c>
      <c r="O10" s="118" t="str">
        <f>VLOOKUP(N10,$K$10:$L$13,2,0)</f>
        <v>Maroc</v>
      </c>
      <c r="P10" s="118">
        <f t="shared" ref="P10:S33" si="0">VLOOKUP($O10,$D$10:$H$33,P$8,0)</f>
        <v>3</v>
      </c>
      <c r="Q10" s="118">
        <f t="shared" si="0"/>
        <v>4</v>
      </c>
      <c r="R10" s="118">
        <f t="shared" si="0"/>
        <v>1</v>
      </c>
      <c r="S10" s="118">
        <f t="shared" si="0"/>
        <v>3</v>
      </c>
    </row>
    <row r="11" spans="2:19" x14ac:dyDescent="0.2">
      <c r="B11" s="210"/>
      <c r="C11" s="109" t="s">
        <v>31</v>
      </c>
      <c r="D11" s="134" t="s">
        <v>135</v>
      </c>
      <c r="E11" s="119">
        <f>HLOOKUP(D11,'CAN 2025'!$O$8:$AT$9,2,0)</f>
        <v>0</v>
      </c>
      <c r="F11" s="119">
        <f>HLOOKUP(D11,'CAN 2025'!$AV$8:$CA$9,2,0)</f>
        <v>0</v>
      </c>
      <c r="G11" s="119">
        <f>HLOOKUP(D11,'CAN 2025'!$CC$8:$DH$9,2,0)</f>
        <v>0</v>
      </c>
      <c r="H11" s="119">
        <f t="shared" ref="H11:H33" si="1">F11-G11</f>
        <v>0</v>
      </c>
      <c r="J11" s="119">
        <v>3</v>
      </c>
      <c r="K11" s="119">
        <f t="shared" ref="K11:K13" si="2">E11+(RANK(H11,$H$10:$H$13,1)/10)+F11/100+J11/1000</f>
        <v>0.20300000000000001</v>
      </c>
      <c r="L11" s="119" t="str">
        <f t="shared" ref="L11:L33" si="3">D11</f>
        <v>Zambie</v>
      </c>
      <c r="M11" s="119">
        <v>2</v>
      </c>
      <c r="N11" s="119">
        <f>LARGE($K$10:$K$13,M11)</f>
        <v>0.20300000000000001</v>
      </c>
      <c r="O11" s="119" t="str">
        <f t="shared" ref="O11:O13" si="4">VLOOKUP(N11,$K$10:$L$13,2,0)</f>
        <v>Zambie</v>
      </c>
      <c r="P11" s="119">
        <f t="shared" si="0"/>
        <v>0</v>
      </c>
      <c r="Q11" s="119">
        <f t="shared" si="0"/>
        <v>0</v>
      </c>
      <c r="R11" s="119">
        <f t="shared" si="0"/>
        <v>0</v>
      </c>
      <c r="S11" s="119">
        <f t="shared" si="0"/>
        <v>0</v>
      </c>
    </row>
    <row r="12" spans="2:19" x14ac:dyDescent="0.2">
      <c r="B12" s="210"/>
      <c r="C12" s="109" t="s">
        <v>32</v>
      </c>
      <c r="D12" s="134" t="s">
        <v>132</v>
      </c>
      <c r="E12" s="119">
        <f>HLOOKUP(D12,'CAN 2025'!$O$8:$AT$9,2,0)</f>
        <v>0</v>
      </c>
      <c r="F12" s="119">
        <f>HLOOKUP(D12,'CAN 2025'!$AV$8:$CA$9,2,0)</f>
        <v>0</v>
      </c>
      <c r="G12" s="119">
        <f>HLOOKUP(D12,'CAN 2025'!$CC$8:$DH$9,2,0)</f>
        <v>0</v>
      </c>
      <c r="H12" s="119">
        <f t="shared" si="1"/>
        <v>0</v>
      </c>
      <c r="J12" s="119">
        <v>2</v>
      </c>
      <c r="K12" s="119">
        <f t="shared" si="2"/>
        <v>0.20200000000000001</v>
      </c>
      <c r="L12" s="119" t="str">
        <f t="shared" si="3"/>
        <v>Mali</v>
      </c>
      <c r="M12" s="119">
        <v>3</v>
      </c>
      <c r="N12" s="119">
        <f>LARGE($K$10:$K$13,M12)</f>
        <v>0.20200000000000001</v>
      </c>
      <c r="O12" s="119" t="str">
        <f t="shared" si="4"/>
        <v>Mali</v>
      </c>
      <c r="P12" s="119">
        <f t="shared" si="0"/>
        <v>0</v>
      </c>
      <c r="Q12" s="119">
        <f t="shared" si="0"/>
        <v>0</v>
      </c>
      <c r="R12" s="119">
        <f t="shared" si="0"/>
        <v>0</v>
      </c>
      <c r="S12" s="119">
        <f t="shared" si="0"/>
        <v>0</v>
      </c>
    </row>
    <row r="13" spans="2:19" x14ac:dyDescent="0.2">
      <c r="B13" s="211"/>
      <c r="C13" s="108" t="s">
        <v>33</v>
      </c>
      <c r="D13" s="135" t="s">
        <v>137</v>
      </c>
      <c r="E13" s="120">
        <f>HLOOKUP(D13,'CAN 2025'!$O$8:$AT$9,2,0)</f>
        <v>0</v>
      </c>
      <c r="F13" s="120">
        <f>HLOOKUP(D13,'CAN 2025'!$AV$8:$CA$9,2,0)</f>
        <v>1</v>
      </c>
      <c r="G13" s="120">
        <f>HLOOKUP(D13,'CAN 2025'!$CC$8:$DH$9,2,0)</f>
        <v>4</v>
      </c>
      <c r="H13" s="120">
        <f t="shared" si="1"/>
        <v>-3</v>
      </c>
      <c r="J13" s="120">
        <v>1</v>
      </c>
      <c r="K13" s="120">
        <f t="shared" si="2"/>
        <v>0.111</v>
      </c>
      <c r="L13" s="120" t="str">
        <f t="shared" si="3"/>
        <v>Comores</v>
      </c>
      <c r="M13" s="120">
        <v>4</v>
      </c>
      <c r="N13" s="120">
        <f>LARGE($K$10:$K$13,M13)</f>
        <v>0.111</v>
      </c>
      <c r="O13" s="120" t="str">
        <f t="shared" si="4"/>
        <v>Comores</v>
      </c>
      <c r="P13" s="120">
        <f t="shared" si="0"/>
        <v>0</v>
      </c>
      <c r="Q13" s="120">
        <f t="shared" si="0"/>
        <v>1</v>
      </c>
      <c r="R13" s="120">
        <f t="shared" si="0"/>
        <v>4</v>
      </c>
      <c r="S13" s="120">
        <f t="shared" si="0"/>
        <v>-3</v>
      </c>
    </row>
    <row r="14" spans="2:19" x14ac:dyDescent="0.2">
      <c r="B14" s="209" t="s">
        <v>66</v>
      </c>
      <c r="C14" s="107" t="s">
        <v>34</v>
      </c>
      <c r="D14" s="133" t="s">
        <v>125</v>
      </c>
      <c r="E14" s="118">
        <f>HLOOKUP(D14,'CAN 2025'!$O$8:$AT$9,2,0)</f>
        <v>0</v>
      </c>
      <c r="F14" s="118">
        <f>HLOOKUP(D14,'CAN 2025'!$AV$8:$CA$9,2,0)</f>
        <v>0</v>
      </c>
      <c r="G14" s="118">
        <f>HLOOKUP(D14,'CAN 2025'!$CC$8:$DH$9,2,0)</f>
        <v>0</v>
      </c>
      <c r="H14" s="118">
        <f t="shared" si="1"/>
        <v>0</v>
      </c>
      <c r="J14" s="118">
        <v>4</v>
      </c>
      <c r="K14" s="118">
        <f>E14+(RANK(H14,$H$14:$H$17,1)/10)+F14/100+J14/1000</f>
        <v>0.10400000000000001</v>
      </c>
      <c r="L14" s="118" t="str">
        <f t="shared" si="3"/>
        <v>Egypte</v>
      </c>
      <c r="M14" s="118">
        <v>1</v>
      </c>
      <c r="N14" s="118">
        <f>LARGE($K$14:$K$17,M14)</f>
        <v>0.10400000000000001</v>
      </c>
      <c r="O14" s="118" t="str">
        <f>VLOOKUP(N14,$K$14:$L$17,2,0)</f>
        <v>Egypte</v>
      </c>
      <c r="P14" s="118">
        <f t="shared" si="0"/>
        <v>0</v>
      </c>
      <c r="Q14" s="118">
        <f t="shared" si="0"/>
        <v>0</v>
      </c>
      <c r="R14" s="118">
        <f t="shared" si="0"/>
        <v>0</v>
      </c>
      <c r="S14" s="118">
        <f t="shared" si="0"/>
        <v>0</v>
      </c>
    </row>
    <row r="15" spans="2:19" x14ac:dyDescent="0.2">
      <c r="B15" s="210"/>
      <c r="C15" s="109" t="s">
        <v>35</v>
      </c>
      <c r="D15" s="134" t="s">
        <v>133</v>
      </c>
      <c r="E15" s="119">
        <f>HLOOKUP(D15,'CAN 2025'!$O$8:$AT$9,2,0)</f>
        <v>0</v>
      </c>
      <c r="F15" s="119">
        <f>HLOOKUP(D15,'CAN 2025'!$AV$8:$CA$9,2,0)</f>
        <v>0</v>
      </c>
      <c r="G15" s="119">
        <f>HLOOKUP(D15,'CAN 2025'!$CC$8:$DH$9,2,0)</f>
        <v>0</v>
      </c>
      <c r="H15" s="119">
        <f t="shared" si="1"/>
        <v>0</v>
      </c>
      <c r="J15" s="119">
        <v>3</v>
      </c>
      <c r="K15" s="119">
        <f t="shared" ref="K15:K17" si="5">E15+(RANK(H15,$H$14:$H$17,1)/10)+F15/100+J15/1000</f>
        <v>0.10300000000000001</v>
      </c>
      <c r="L15" s="119" t="str">
        <f t="shared" si="3"/>
        <v>Afrique du Sud</v>
      </c>
      <c r="M15" s="119">
        <v>2</v>
      </c>
      <c r="N15" s="119">
        <f t="shared" ref="N15:N17" si="6">LARGE($K$14:$K$17,M15)</f>
        <v>0.10300000000000001</v>
      </c>
      <c r="O15" s="119" t="str">
        <f t="shared" ref="O15:O17" si="7">VLOOKUP(N15,$K$14:$L$17,2,0)</f>
        <v>Afrique du Sud</v>
      </c>
      <c r="P15" s="119">
        <f t="shared" si="0"/>
        <v>0</v>
      </c>
      <c r="Q15" s="119">
        <f t="shared" si="0"/>
        <v>0</v>
      </c>
      <c r="R15" s="119">
        <f t="shared" si="0"/>
        <v>0</v>
      </c>
      <c r="S15" s="119">
        <f t="shared" si="0"/>
        <v>0</v>
      </c>
    </row>
    <row r="16" spans="2:19" x14ac:dyDescent="0.2">
      <c r="B16" s="210"/>
      <c r="C16" s="109" t="s">
        <v>36</v>
      </c>
      <c r="D16" s="134" t="s">
        <v>130</v>
      </c>
      <c r="E16" s="119">
        <f>HLOOKUP(D16,'CAN 2025'!$O$8:$AT$9,2,0)</f>
        <v>0</v>
      </c>
      <c r="F16" s="119">
        <f>HLOOKUP(D16,'CAN 2025'!$AV$8:$CA$9,2,0)</f>
        <v>0</v>
      </c>
      <c r="G16" s="119">
        <f>HLOOKUP(D16,'CAN 2025'!$CC$8:$DH$9,2,0)</f>
        <v>0</v>
      </c>
      <c r="H16" s="119">
        <f t="shared" si="1"/>
        <v>0</v>
      </c>
      <c r="J16" s="119">
        <v>2</v>
      </c>
      <c r="K16" s="119">
        <f t="shared" si="5"/>
        <v>0.10200000000000001</v>
      </c>
      <c r="L16" s="119" t="str">
        <f t="shared" si="3"/>
        <v>Angola</v>
      </c>
      <c r="M16" s="119">
        <v>3</v>
      </c>
      <c r="N16" s="119">
        <f t="shared" si="6"/>
        <v>0.10200000000000001</v>
      </c>
      <c r="O16" s="119" t="str">
        <f t="shared" si="7"/>
        <v>Angola</v>
      </c>
      <c r="P16" s="119">
        <f t="shared" si="0"/>
        <v>0</v>
      </c>
      <c r="Q16" s="119">
        <f t="shared" si="0"/>
        <v>0</v>
      </c>
      <c r="R16" s="119">
        <f t="shared" si="0"/>
        <v>0</v>
      </c>
      <c r="S16" s="119">
        <f t="shared" si="0"/>
        <v>0</v>
      </c>
    </row>
    <row r="17" spans="2:19" x14ac:dyDescent="0.2">
      <c r="B17" s="211"/>
      <c r="C17" s="108" t="s">
        <v>37</v>
      </c>
      <c r="D17" s="135" t="s">
        <v>138</v>
      </c>
      <c r="E17" s="120">
        <f>HLOOKUP(D17,'CAN 2025'!$O$8:$AT$9,2,0)</f>
        <v>0</v>
      </c>
      <c r="F17" s="120">
        <f>HLOOKUP(D17,'CAN 2025'!$AV$8:$CA$9,2,0)</f>
        <v>0</v>
      </c>
      <c r="G17" s="120">
        <f>HLOOKUP(D17,'CAN 2025'!$CC$8:$DH$9,2,0)</f>
        <v>0</v>
      </c>
      <c r="H17" s="120">
        <f t="shared" si="1"/>
        <v>0</v>
      </c>
      <c r="J17" s="120">
        <v>1</v>
      </c>
      <c r="K17" s="120">
        <f t="shared" si="5"/>
        <v>0.10100000000000001</v>
      </c>
      <c r="L17" s="120" t="str">
        <f t="shared" si="3"/>
        <v>Zimbabwe</v>
      </c>
      <c r="M17" s="120">
        <v>4</v>
      </c>
      <c r="N17" s="120">
        <f t="shared" si="6"/>
        <v>0.10100000000000001</v>
      </c>
      <c r="O17" s="120" t="str">
        <f t="shared" si="7"/>
        <v>Zimbabwe</v>
      </c>
      <c r="P17" s="120">
        <f t="shared" si="0"/>
        <v>0</v>
      </c>
      <c r="Q17" s="120">
        <f t="shared" si="0"/>
        <v>0</v>
      </c>
      <c r="R17" s="120">
        <f t="shared" si="0"/>
        <v>0</v>
      </c>
      <c r="S17" s="120">
        <f t="shared" si="0"/>
        <v>0</v>
      </c>
    </row>
    <row r="18" spans="2:19" x14ac:dyDescent="0.2">
      <c r="B18" s="209" t="s">
        <v>67</v>
      </c>
      <c r="C18" s="107" t="s">
        <v>38</v>
      </c>
      <c r="D18" s="133" t="s">
        <v>123</v>
      </c>
      <c r="E18" s="118">
        <f>HLOOKUP(D18,'CAN 2025'!$O$8:$AT$9,2,0)</f>
        <v>0</v>
      </c>
      <c r="F18" s="118">
        <f>HLOOKUP(D18,'CAN 2025'!$AV$8:$CA$9,2,0)</f>
        <v>0</v>
      </c>
      <c r="G18" s="118">
        <f>HLOOKUP(D18,'CAN 2025'!$CC$8:$DH$9,2,0)</f>
        <v>0</v>
      </c>
      <c r="H18" s="118">
        <f t="shared" si="1"/>
        <v>0</v>
      </c>
      <c r="J18" s="118">
        <v>4</v>
      </c>
      <c r="K18" s="118">
        <f>E18+(RANK(H18,$H$18:$H$21,1)/10)+F18/100+J18/1000</f>
        <v>0.10400000000000001</v>
      </c>
      <c r="L18" s="118" t="str">
        <f t="shared" si="3"/>
        <v>Nigeria</v>
      </c>
      <c r="M18" s="118">
        <v>1</v>
      </c>
      <c r="N18" s="118">
        <f>LARGE($K$18:$K$21,M18)</f>
        <v>0.10400000000000001</v>
      </c>
      <c r="O18" s="118" t="str">
        <f>VLOOKUP(N18,$K$18:$L$21,2,0)</f>
        <v>Nigeria</v>
      </c>
      <c r="P18" s="118">
        <f t="shared" si="0"/>
        <v>0</v>
      </c>
      <c r="Q18" s="118">
        <f t="shared" si="0"/>
        <v>0</v>
      </c>
      <c r="R18" s="118">
        <f t="shared" si="0"/>
        <v>0</v>
      </c>
      <c r="S18" s="118">
        <f t="shared" si="0"/>
        <v>0</v>
      </c>
    </row>
    <row r="19" spans="2:19" x14ac:dyDescent="0.2">
      <c r="B19" s="210"/>
      <c r="C19" s="109" t="s">
        <v>39</v>
      </c>
      <c r="D19" s="134" t="s">
        <v>131</v>
      </c>
      <c r="E19" s="119">
        <f>HLOOKUP(D19,'CAN 2025'!$O$8:$AT$9,2,0)</f>
        <v>0</v>
      </c>
      <c r="F19" s="119">
        <f>HLOOKUP(D19,'CAN 2025'!$AV$8:$CA$9,2,0)</f>
        <v>0</v>
      </c>
      <c r="G19" s="119">
        <f>HLOOKUP(D19,'CAN 2025'!$CC$8:$DH$9,2,0)</f>
        <v>0</v>
      </c>
      <c r="H19" s="119">
        <f t="shared" si="1"/>
        <v>0</v>
      </c>
      <c r="J19" s="119">
        <v>3</v>
      </c>
      <c r="K19" s="119">
        <f t="shared" ref="K19:K21" si="8">E19+(RANK(H19,$H$18:$H$21,1)/10)+F19/100+J19/1000</f>
        <v>0.10300000000000001</v>
      </c>
      <c r="L19" s="119" t="str">
        <f t="shared" si="3"/>
        <v>Tunisie</v>
      </c>
      <c r="M19" s="119">
        <v>2</v>
      </c>
      <c r="N19" s="119">
        <f t="shared" ref="N19:N21" si="9">LARGE($K$18:$K$21,M19)</f>
        <v>0.10300000000000001</v>
      </c>
      <c r="O19" s="119" t="str">
        <f t="shared" ref="O19:O21" si="10">VLOOKUP(N19,$K$18:$L$21,2,0)</f>
        <v>Tunisie</v>
      </c>
      <c r="P19" s="119">
        <f t="shared" si="0"/>
        <v>0</v>
      </c>
      <c r="Q19" s="119">
        <f t="shared" si="0"/>
        <v>0</v>
      </c>
      <c r="R19" s="119">
        <f t="shared" si="0"/>
        <v>0</v>
      </c>
      <c r="S19" s="119">
        <f t="shared" si="0"/>
        <v>0</v>
      </c>
    </row>
    <row r="20" spans="2:19" x14ac:dyDescent="0.2">
      <c r="B20" s="210"/>
      <c r="C20" s="109" t="s">
        <v>40</v>
      </c>
      <c r="D20" s="134" t="s">
        <v>139</v>
      </c>
      <c r="E20" s="119">
        <f>HLOOKUP(D20,'CAN 2025'!$O$8:$AT$9,2,0)</f>
        <v>0</v>
      </c>
      <c r="F20" s="119">
        <f>HLOOKUP(D20,'CAN 2025'!$AV$8:$CA$9,2,0)</f>
        <v>0</v>
      </c>
      <c r="G20" s="119">
        <f>HLOOKUP(D20,'CAN 2025'!$CC$8:$DH$9,2,0)</f>
        <v>0</v>
      </c>
      <c r="H20" s="119">
        <f t="shared" si="1"/>
        <v>0</v>
      </c>
      <c r="J20" s="119">
        <v>2</v>
      </c>
      <c r="K20" s="119">
        <f t="shared" si="8"/>
        <v>0.10200000000000001</v>
      </c>
      <c r="L20" s="119" t="str">
        <f t="shared" si="3"/>
        <v>Ouganda</v>
      </c>
      <c r="M20" s="119">
        <v>3</v>
      </c>
      <c r="N20" s="119">
        <f t="shared" si="9"/>
        <v>0.10200000000000001</v>
      </c>
      <c r="O20" s="119" t="str">
        <f t="shared" si="10"/>
        <v>Ouganda</v>
      </c>
      <c r="P20" s="119">
        <f t="shared" si="0"/>
        <v>0</v>
      </c>
      <c r="Q20" s="119">
        <f t="shared" si="0"/>
        <v>0</v>
      </c>
      <c r="R20" s="119">
        <f t="shared" si="0"/>
        <v>0</v>
      </c>
      <c r="S20" s="119">
        <f t="shared" si="0"/>
        <v>0</v>
      </c>
    </row>
    <row r="21" spans="2:19" x14ac:dyDescent="0.2">
      <c r="B21" s="211"/>
      <c r="C21" s="108" t="s">
        <v>41</v>
      </c>
      <c r="D21" s="135" t="s">
        <v>136</v>
      </c>
      <c r="E21" s="120">
        <f>HLOOKUP(D21,'CAN 2025'!$O$8:$AT$9,2,0)</f>
        <v>0</v>
      </c>
      <c r="F21" s="120">
        <f>HLOOKUP(D21,'CAN 2025'!$AV$8:$CA$9,2,0)</f>
        <v>0</v>
      </c>
      <c r="G21" s="120">
        <f>HLOOKUP(D21,'CAN 2025'!$CC$8:$DH$9,2,0)</f>
        <v>0</v>
      </c>
      <c r="H21" s="120">
        <f t="shared" si="1"/>
        <v>0</v>
      </c>
      <c r="J21" s="120">
        <v>1</v>
      </c>
      <c r="K21" s="120">
        <f t="shared" si="8"/>
        <v>0.10100000000000001</v>
      </c>
      <c r="L21" s="120" t="str">
        <f t="shared" si="3"/>
        <v>Tanzanie</v>
      </c>
      <c r="M21" s="120">
        <v>4</v>
      </c>
      <c r="N21" s="120">
        <f t="shared" si="9"/>
        <v>0.10100000000000001</v>
      </c>
      <c r="O21" s="120" t="str">
        <f t="shared" si="10"/>
        <v>Tanzanie</v>
      </c>
      <c r="P21" s="120">
        <f t="shared" si="0"/>
        <v>0</v>
      </c>
      <c r="Q21" s="120">
        <f t="shared" si="0"/>
        <v>0</v>
      </c>
      <c r="R21" s="120">
        <f t="shared" si="0"/>
        <v>0</v>
      </c>
      <c r="S21" s="120">
        <f t="shared" si="0"/>
        <v>0</v>
      </c>
    </row>
    <row r="22" spans="2:19" x14ac:dyDescent="0.2">
      <c r="B22" s="209" t="s">
        <v>68</v>
      </c>
      <c r="C22" s="107" t="s">
        <v>42</v>
      </c>
      <c r="D22" s="133" t="s">
        <v>140</v>
      </c>
      <c r="E22" s="118">
        <f>HLOOKUP(D22,'CAN 2025'!$O$8:$AT$9,2,0)</f>
        <v>0</v>
      </c>
      <c r="F22" s="118">
        <f>HLOOKUP(D22,'CAN 2025'!$AV$8:$CA$9,2,0)</f>
        <v>0</v>
      </c>
      <c r="G22" s="118">
        <f>HLOOKUP(D22,'CAN 2025'!$CC$8:$DH$9,2,0)</f>
        <v>0</v>
      </c>
      <c r="H22" s="118">
        <f t="shared" si="1"/>
        <v>0</v>
      </c>
      <c r="J22" s="118">
        <v>4</v>
      </c>
      <c r="K22" s="118">
        <f>E22+(RANK(H22,$H$22:$H$25,1)/10)+F22/100+J22/1000</f>
        <v>0.10400000000000001</v>
      </c>
      <c r="L22" s="118" t="str">
        <f t="shared" si="3"/>
        <v>Ségénal</v>
      </c>
      <c r="M22" s="118">
        <v>1</v>
      </c>
      <c r="N22" s="118">
        <f>LARGE($K$22:$K$25,M22)</f>
        <v>0.10400000000000001</v>
      </c>
      <c r="O22" s="118" t="str">
        <f>VLOOKUP(N22,$K$22:$L$25,2,0)</f>
        <v>Ségénal</v>
      </c>
      <c r="P22" s="118">
        <f t="shared" si="0"/>
        <v>0</v>
      </c>
      <c r="Q22" s="118">
        <f t="shared" si="0"/>
        <v>0</v>
      </c>
      <c r="R22" s="118">
        <f t="shared" si="0"/>
        <v>0</v>
      </c>
      <c r="S22" s="118">
        <f t="shared" si="0"/>
        <v>0</v>
      </c>
    </row>
    <row r="23" spans="2:19" x14ac:dyDescent="0.2">
      <c r="B23" s="210"/>
      <c r="C23" s="109" t="s">
        <v>43</v>
      </c>
      <c r="D23" s="134" t="s">
        <v>141</v>
      </c>
      <c r="E23" s="119">
        <f>HLOOKUP(D23,'CAN 2025'!$O$8:$AT$9,2,0)</f>
        <v>0</v>
      </c>
      <c r="F23" s="119">
        <f>HLOOKUP(D23,'CAN 2025'!$AV$8:$CA$9,2,0)</f>
        <v>0</v>
      </c>
      <c r="G23" s="119">
        <f>HLOOKUP(D23,'CAN 2025'!$CC$8:$DH$9,2,0)</f>
        <v>0</v>
      </c>
      <c r="H23" s="119">
        <f t="shared" si="1"/>
        <v>0</v>
      </c>
      <c r="J23" s="119">
        <v>3</v>
      </c>
      <c r="K23" s="119">
        <f t="shared" ref="K23:K25" si="11">E23+(RANK(H23,$H$22:$H$25,1)/10)+F23/100+J23/1000</f>
        <v>0.10300000000000001</v>
      </c>
      <c r="L23" s="119" t="str">
        <f t="shared" si="3"/>
        <v>RDC</v>
      </c>
      <c r="M23" s="119">
        <v>2</v>
      </c>
      <c r="N23" s="119">
        <f t="shared" ref="N23:N25" si="12">LARGE($K$22:$K$25,M23)</f>
        <v>0.10300000000000001</v>
      </c>
      <c r="O23" s="119" t="str">
        <f t="shared" ref="O23:O25" si="13">VLOOKUP(N23,$K$22:$L$25,2,0)</f>
        <v>RDC</v>
      </c>
      <c r="P23" s="119">
        <f t="shared" si="0"/>
        <v>0</v>
      </c>
      <c r="Q23" s="119">
        <f t="shared" si="0"/>
        <v>0</v>
      </c>
      <c r="R23" s="119">
        <f t="shared" si="0"/>
        <v>0</v>
      </c>
      <c r="S23" s="119">
        <f t="shared" si="0"/>
        <v>0</v>
      </c>
    </row>
    <row r="24" spans="2:19" x14ac:dyDescent="0.2">
      <c r="B24" s="210"/>
      <c r="C24" s="109" t="s">
        <v>44</v>
      </c>
      <c r="D24" s="134" t="s">
        <v>142</v>
      </c>
      <c r="E24" s="119">
        <f>HLOOKUP(D24,'CAN 2025'!$O$8:$AT$9,2,0)</f>
        <v>0</v>
      </c>
      <c r="F24" s="119">
        <f>HLOOKUP(D24,'CAN 2025'!$AV$8:$CA$9,2,0)</f>
        <v>0</v>
      </c>
      <c r="G24" s="119">
        <f>HLOOKUP(D24,'CAN 2025'!$CC$8:$DH$9,2,0)</f>
        <v>0</v>
      </c>
      <c r="H24" s="119">
        <f t="shared" si="1"/>
        <v>0</v>
      </c>
      <c r="J24" s="119">
        <v>2</v>
      </c>
      <c r="K24" s="119">
        <f t="shared" si="11"/>
        <v>0.10200000000000001</v>
      </c>
      <c r="L24" s="119" t="str">
        <f t="shared" si="3"/>
        <v>Bénin</v>
      </c>
      <c r="M24" s="119">
        <v>3</v>
      </c>
      <c r="N24" s="119">
        <f t="shared" si="12"/>
        <v>0.10200000000000001</v>
      </c>
      <c r="O24" s="119" t="str">
        <f t="shared" si="13"/>
        <v>Bénin</v>
      </c>
      <c r="P24" s="119">
        <f t="shared" si="0"/>
        <v>0</v>
      </c>
      <c r="Q24" s="119">
        <f t="shared" si="0"/>
        <v>0</v>
      </c>
      <c r="R24" s="119">
        <f t="shared" si="0"/>
        <v>0</v>
      </c>
      <c r="S24" s="119">
        <f t="shared" si="0"/>
        <v>0</v>
      </c>
    </row>
    <row r="25" spans="2:19" x14ac:dyDescent="0.2">
      <c r="B25" s="211"/>
      <c r="C25" s="108" t="s">
        <v>45</v>
      </c>
      <c r="D25" s="135" t="s">
        <v>143</v>
      </c>
      <c r="E25" s="120">
        <f>HLOOKUP(D25,'CAN 2025'!$O$8:$AT$9,2,0)</f>
        <v>0</v>
      </c>
      <c r="F25" s="120">
        <f>HLOOKUP(D25,'CAN 2025'!$AV$8:$CA$9,2,0)</f>
        <v>0</v>
      </c>
      <c r="G25" s="120">
        <f>HLOOKUP(D25,'CAN 2025'!$CC$8:$DH$9,2,0)</f>
        <v>0</v>
      </c>
      <c r="H25" s="120">
        <f t="shared" si="1"/>
        <v>0</v>
      </c>
      <c r="J25" s="120">
        <v>1</v>
      </c>
      <c r="K25" s="120">
        <f t="shared" si="11"/>
        <v>0.10100000000000001</v>
      </c>
      <c r="L25" s="120" t="str">
        <f t="shared" si="3"/>
        <v>Botswana</v>
      </c>
      <c r="M25" s="120">
        <v>4</v>
      </c>
      <c r="N25" s="120">
        <f t="shared" si="12"/>
        <v>0.10100000000000001</v>
      </c>
      <c r="O25" s="120" t="str">
        <f t="shared" si="13"/>
        <v>Botswana</v>
      </c>
      <c r="P25" s="120">
        <f t="shared" si="0"/>
        <v>0</v>
      </c>
      <c r="Q25" s="120">
        <f t="shared" si="0"/>
        <v>0</v>
      </c>
      <c r="R25" s="120">
        <f t="shared" si="0"/>
        <v>0</v>
      </c>
      <c r="S25" s="120">
        <f t="shared" si="0"/>
        <v>0</v>
      </c>
    </row>
    <row r="26" spans="2:19" x14ac:dyDescent="0.2">
      <c r="B26" s="209" t="s">
        <v>69</v>
      </c>
      <c r="C26" s="107" t="s">
        <v>46</v>
      </c>
      <c r="D26" s="133" t="s">
        <v>128</v>
      </c>
      <c r="E26" s="118">
        <f>HLOOKUP(D26,'CAN 2025'!$O$8:$AT$9,2,0)</f>
        <v>0</v>
      </c>
      <c r="F26" s="118">
        <f>HLOOKUP(D26,'CAN 2025'!$AV$8:$CA$9,2,0)</f>
        <v>0</v>
      </c>
      <c r="G26" s="118">
        <f>HLOOKUP(D26,'CAN 2025'!$CC$8:$DH$9,2,0)</f>
        <v>0</v>
      </c>
      <c r="H26" s="118">
        <f t="shared" si="1"/>
        <v>0</v>
      </c>
      <c r="J26" s="118">
        <v>4</v>
      </c>
      <c r="K26" s="118">
        <f>E26+(RANK(H26,$H$26:$H$29,1)/10)+F26/100+J26/1000</f>
        <v>0.10400000000000001</v>
      </c>
      <c r="L26" s="118" t="str">
        <f t="shared" si="3"/>
        <v>Algérie</v>
      </c>
      <c r="M26" s="118">
        <v>1</v>
      </c>
      <c r="N26" s="118">
        <f>LARGE($K$26:$K$29,M26)</f>
        <v>0.10400000000000001</v>
      </c>
      <c r="O26" s="118" t="str">
        <f>VLOOKUP(N26,$K$26:$L$29,2,0)</f>
        <v>Algérie</v>
      </c>
      <c r="P26" s="118">
        <f t="shared" si="0"/>
        <v>0</v>
      </c>
      <c r="Q26" s="118">
        <f t="shared" si="0"/>
        <v>0</v>
      </c>
      <c r="R26" s="118">
        <f t="shared" si="0"/>
        <v>0</v>
      </c>
      <c r="S26" s="118">
        <f t="shared" si="0"/>
        <v>0</v>
      </c>
    </row>
    <row r="27" spans="2:19" x14ac:dyDescent="0.2">
      <c r="B27" s="210"/>
      <c r="C27" s="109" t="s">
        <v>47</v>
      </c>
      <c r="D27" s="134" t="s">
        <v>129</v>
      </c>
      <c r="E27" s="119">
        <f>HLOOKUP(D27,'CAN 2025'!$O$8:$AT$9,2,0)</f>
        <v>0</v>
      </c>
      <c r="F27" s="119">
        <f>HLOOKUP(D27,'CAN 2025'!$AV$8:$CA$9,2,0)</f>
        <v>0</v>
      </c>
      <c r="G27" s="119">
        <f>HLOOKUP(D27,'CAN 2025'!$CC$8:$DH$9,2,0)</f>
        <v>0</v>
      </c>
      <c r="H27" s="119">
        <f t="shared" si="1"/>
        <v>0</v>
      </c>
      <c r="J27" s="119">
        <v>3</v>
      </c>
      <c r="K27" s="119">
        <f t="shared" ref="K27:K29" si="14">E27+(RANK(H27,$H$26:$H$29,1)/10)+F27/100+J27/1000</f>
        <v>0.10300000000000001</v>
      </c>
      <c r="L27" s="119" t="str">
        <f t="shared" si="3"/>
        <v>Burkina Faso</v>
      </c>
      <c r="M27" s="119">
        <v>2</v>
      </c>
      <c r="N27" s="119">
        <f t="shared" ref="N27:N29" si="15">LARGE($K$26:$K$29,M27)</f>
        <v>0.10300000000000001</v>
      </c>
      <c r="O27" s="119" t="str">
        <f t="shared" ref="O27:O29" si="16">VLOOKUP(N27,$K$26:$L$29,2,0)</f>
        <v>Burkina Faso</v>
      </c>
      <c r="P27" s="119">
        <f t="shared" si="0"/>
        <v>0</v>
      </c>
      <c r="Q27" s="119">
        <f t="shared" si="0"/>
        <v>0</v>
      </c>
      <c r="R27" s="119">
        <f t="shared" si="0"/>
        <v>0</v>
      </c>
      <c r="S27" s="119">
        <f t="shared" si="0"/>
        <v>0</v>
      </c>
    </row>
    <row r="28" spans="2:19" x14ac:dyDescent="0.2">
      <c r="B28" s="210"/>
      <c r="C28" s="109" t="s">
        <v>48</v>
      </c>
      <c r="D28" s="134" t="s">
        <v>124</v>
      </c>
      <c r="E28" s="119">
        <f>HLOOKUP(D28,'CAN 2025'!$O$8:$AT$9,2,0)</f>
        <v>0</v>
      </c>
      <c r="F28" s="119">
        <f>HLOOKUP(D28,'CAN 2025'!$AV$8:$CA$9,2,0)</f>
        <v>0</v>
      </c>
      <c r="G28" s="119">
        <f>HLOOKUP(D28,'CAN 2025'!$CC$8:$DH$9,2,0)</f>
        <v>0</v>
      </c>
      <c r="H28" s="119">
        <f t="shared" si="1"/>
        <v>0</v>
      </c>
      <c r="J28" s="119">
        <v>2</v>
      </c>
      <c r="K28" s="119">
        <f t="shared" si="14"/>
        <v>0.10200000000000001</v>
      </c>
      <c r="L28" s="119" t="str">
        <f t="shared" si="3"/>
        <v>Guinée Equatoriale</v>
      </c>
      <c r="M28" s="119">
        <v>3</v>
      </c>
      <c r="N28" s="119">
        <f t="shared" si="15"/>
        <v>0.10200000000000001</v>
      </c>
      <c r="O28" s="119" t="str">
        <f t="shared" si="16"/>
        <v>Guinée Equatoriale</v>
      </c>
      <c r="P28" s="119">
        <f t="shared" si="0"/>
        <v>0</v>
      </c>
      <c r="Q28" s="119">
        <f t="shared" si="0"/>
        <v>0</v>
      </c>
      <c r="R28" s="119">
        <f t="shared" si="0"/>
        <v>0</v>
      </c>
      <c r="S28" s="119">
        <f t="shared" si="0"/>
        <v>0</v>
      </c>
    </row>
    <row r="29" spans="2:19" x14ac:dyDescent="0.2">
      <c r="B29" s="211"/>
      <c r="C29" s="108" t="s">
        <v>49</v>
      </c>
      <c r="D29" s="135" t="s">
        <v>144</v>
      </c>
      <c r="E29" s="120">
        <f>HLOOKUP(D29,'CAN 2025'!$O$8:$AT$9,2,0)</f>
        <v>0</v>
      </c>
      <c r="F29" s="120">
        <f>HLOOKUP(D29,'CAN 2025'!$AV$8:$CA$9,2,0)</f>
        <v>0</v>
      </c>
      <c r="G29" s="120">
        <f>HLOOKUP(D29,'CAN 2025'!$CC$8:$DH$9,2,0)</f>
        <v>0</v>
      </c>
      <c r="H29" s="120">
        <f t="shared" si="1"/>
        <v>0</v>
      </c>
      <c r="J29" s="120">
        <v>1</v>
      </c>
      <c r="K29" s="120">
        <f t="shared" si="14"/>
        <v>0.10100000000000001</v>
      </c>
      <c r="L29" s="120" t="str">
        <f t="shared" si="3"/>
        <v>Soudan</v>
      </c>
      <c r="M29" s="120">
        <v>4</v>
      </c>
      <c r="N29" s="120">
        <f t="shared" si="15"/>
        <v>0.10100000000000001</v>
      </c>
      <c r="O29" s="120" t="str">
        <f t="shared" si="16"/>
        <v>Soudan</v>
      </c>
      <c r="P29" s="120">
        <f t="shared" si="0"/>
        <v>0</v>
      </c>
      <c r="Q29" s="120">
        <f t="shared" si="0"/>
        <v>0</v>
      </c>
      <c r="R29" s="120">
        <f t="shared" si="0"/>
        <v>0</v>
      </c>
      <c r="S29" s="120">
        <f t="shared" si="0"/>
        <v>0</v>
      </c>
    </row>
    <row r="30" spans="2:19" x14ac:dyDescent="0.2">
      <c r="B30" s="209" t="s">
        <v>70</v>
      </c>
      <c r="C30" s="107" t="s">
        <v>50</v>
      </c>
      <c r="D30" s="133" t="s">
        <v>127</v>
      </c>
      <c r="E30" s="118">
        <f>HLOOKUP(D30,'CAN 2025'!$O$8:$AT$9,2,0)</f>
        <v>0</v>
      </c>
      <c r="F30" s="118">
        <f>HLOOKUP(D30,'CAN 2025'!$AV$8:$CA$9,2,0)</f>
        <v>0</v>
      </c>
      <c r="G30" s="118">
        <f>HLOOKUP(D30,'CAN 2025'!$CC$8:$DH$9,2,0)</f>
        <v>0</v>
      </c>
      <c r="H30" s="118">
        <f t="shared" si="1"/>
        <v>0</v>
      </c>
      <c r="J30" s="118">
        <v>4</v>
      </c>
      <c r="K30" s="118">
        <f>E30+(RANK(H30,$H$30:$H$33,1)/10)+F30/100+J30/1000</f>
        <v>0.10400000000000001</v>
      </c>
      <c r="L30" s="118" t="str">
        <f t="shared" si="3"/>
        <v>Cameroun</v>
      </c>
      <c r="M30" s="118">
        <v>1</v>
      </c>
      <c r="N30" s="118">
        <f>LARGE($K$30:$K$33,M30)</f>
        <v>0.10400000000000001</v>
      </c>
      <c r="O30" s="118" t="str">
        <f>VLOOKUP(N30,$K$30:$L$33,2,0)</f>
        <v>Cameroun</v>
      </c>
      <c r="P30" s="118">
        <f t="shared" si="0"/>
        <v>0</v>
      </c>
      <c r="Q30" s="118">
        <f t="shared" si="0"/>
        <v>0</v>
      </c>
      <c r="R30" s="118">
        <f t="shared" si="0"/>
        <v>0</v>
      </c>
      <c r="S30" s="118">
        <f t="shared" si="0"/>
        <v>0</v>
      </c>
    </row>
    <row r="31" spans="2:19" x14ac:dyDescent="0.2">
      <c r="B31" s="210"/>
      <c r="C31" s="109" t="s">
        <v>51</v>
      </c>
      <c r="D31" s="134" t="s">
        <v>145</v>
      </c>
      <c r="E31" s="119">
        <f>HLOOKUP(D31,'CAN 2025'!$O$8:$AT$9,2,0)</f>
        <v>0</v>
      </c>
      <c r="F31" s="119">
        <f>HLOOKUP(D31,'CAN 2025'!$AV$8:$CA$9,2,0)</f>
        <v>0</v>
      </c>
      <c r="G31" s="119">
        <f>HLOOKUP(D31,'CAN 2025'!$CC$8:$DH$9,2,0)</f>
        <v>0</v>
      </c>
      <c r="H31" s="119">
        <f t="shared" si="1"/>
        <v>0</v>
      </c>
      <c r="J31" s="119">
        <v>3</v>
      </c>
      <c r="K31" s="119">
        <f t="shared" ref="K31:K33" si="17">E31+(RANK(H31,$H$30:$H$33,1)/10)+F31/100+J31/1000</f>
        <v>0.10300000000000001</v>
      </c>
      <c r="L31" s="119" t="str">
        <f t="shared" si="3"/>
        <v>Gabon</v>
      </c>
      <c r="M31" s="119">
        <v>2</v>
      </c>
      <c r="N31" s="119">
        <f t="shared" ref="N31:N33" si="18">LARGE($K$30:$K$33,M31)</f>
        <v>0.10300000000000001</v>
      </c>
      <c r="O31" s="119" t="str">
        <f t="shared" ref="O31:O33" si="19">VLOOKUP(N31,$K$30:$L$33,2,0)</f>
        <v>Gabon</v>
      </c>
      <c r="P31" s="119">
        <f t="shared" si="0"/>
        <v>0</v>
      </c>
      <c r="Q31" s="119">
        <f t="shared" si="0"/>
        <v>0</v>
      </c>
      <c r="R31" s="119">
        <f t="shared" si="0"/>
        <v>0</v>
      </c>
      <c r="S31" s="119">
        <f t="shared" si="0"/>
        <v>0</v>
      </c>
    </row>
    <row r="32" spans="2:19" x14ac:dyDescent="0.2">
      <c r="B32" s="210"/>
      <c r="C32" s="109" t="s">
        <v>52</v>
      </c>
      <c r="D32" s="134" t="s">
        <v>97</v>
      </c>
      <c r="E32" s="119">
        <f>HLOOKUP(D32,'CAN 2025'!$O$8:$AT$9,2,0)</f>
        <v>0</v>
      </c>
      <c r="F32" s="119">
        <f>HLOOKUP(D32,'CAN 2025'!$AV$8:$CA$9,2,0)</f>
        <v>0</v>
      </c>
      <c r="G32" s="119">
        <f>HLOOKUP(D32,'CAN 2025'!$CC$8:$DH$9,2,0)</f>
        <v>0</v>
      </c>
      <c r="H32" s="119">
        <f t="shared" si="1"/>
        <v>0</v>
      </c>
      <c r="J32" s="119">
        <v>2</v>
      </c>
      <c r="K32" s="119">
        <f t="shared" si="17"/>
        <v>0.10200000000000001</v>
      </c>
      <c r="L32" s="119" t="str">
        <f t="shared" si="3"/>
        <v>Côte d'Ivoire</v>
      </c>
      <c r="M32" s="119">
        <v>3</v>
      </c>
      <c r="N32" s="119">
        <f t="shared" si="18"/>
        <v>0.10200000000000001</v>
      </c>
      <c r="O32" s="119" t="str">
        <f t="shared" si="19"/>
        <v>Côte d'Ivoire</v>
      </c>
      <c r="P32" s="119">
        <f t="shared" si="0"/>
        <v>0</v>
      </c>
      <c r="Q32" s="119">
        <f t="shared" si="0"/>
        <v>0</v>
      </c>
      <c r="R32" s="119">
        <f t="shared" si="0"/>
        <v>0</v>
      </c>
      <c r="S32" s="119">
        <f t="shared" si="0"/>
        <v>0</v>
      </c>
    </row>
    <row r="33" spans="2:19" x14ac:dyDescent="0.2">
      <c r="B33" s="211"/>
      <c r="C33" s="108" t="s">
        <v>53</v>
      </c>
      <c r="D33" s="135" t="s">
        <v>126</v>
      </c>
      <c r="E33" s="120">
        <f>HLOOKUP(D33,'CAN 2025'!$O$8:$AT$9,2,0)</f>
        <v>0</v>
      </c>
      <c r="F33" s="120">
        <f>HLOOKUP(D33,'CAN 2025'!$AV$8:$CA$9,2,0)</f>
        <v>0</v>
      </c>
      <c r="G33" s="120">
        <f>HLOOKUP(D33,'CAN 2025'!$CC$8:$DH$9,2,0)</f>
        <v>0</v>
      </c>
      <c r="H33" s="120">
        <f t="shared" si="1"/>
        <v>0</v>
      </c>
      <c r="J33" s="120">
        <v>1</v>
      </c>
      <c r="K33" s="120">
        <f t="shared" si="17"/>
        <v>0.10100000000000001</v>
      </c>
      <c r="L33" s="120" t="str">
        <f t="shared" si="3"/>
        <v>Mozambique</v>
      </c>
      <c r="M33" s="120">
        <v>4</v>
      </c>
      <c r="N33" s="120">
        <f t="shared" si="18"/>
        <v>0.10100000000000001</v>
      </c>
      <c r="O33" s="120" t="str">
        <f t="shared" si="19"/>
        <v>Mozambique</v>
      </c>
      <c r="P33" s="120">
        <f t="shared" si="0"/>
        <v>0</v>
      </c>
      <c r="Q33" s="120">
        <f t="shared" si="0"/>
        <v>0</v>
      </c>
      <c r="R33" s="120">
        <f t="shared" si="0"/>
        <v>0</v>
      </c>
      <c r="S33" s="120">
        <f t="shared" si="0"/>
        <v>0</v>
      </c>
    </row>
  </sheetData>
  <sheetProtection algorithmName="SHA-512" hashValue="I8GnuPz+5biZ0a8kbWvXFn1nslBDDuj1yLOL9Eqp64zP+EoK779UePFggdQj6onXxOCdevamtDHES7ZHrwy7Lg==" saltValue="uBVso6OKe4KHJDEgR/6RnQ==" spinCount="100000" sheet="1" objects="1" scenarios="1"/>
  <mergeCells count="6">
    <mergeCell ref="B30:B33"/>
    <mergeCell ref="B10:B13"/>
    <mergeCell ref="B14:B17"/>
    <mergeCell ref="B18:B21"/>
    <mergeCell ref="B22:B25"/>
    <mergeCell ref="B26:B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901C-3B34-4C1F-A6E8-3AF851857C7B}">
  <dimension ref="A1:EM154"/>
  <sheetViews>
    <sheetView showGridLines="0" tabSelected="1" topLeftCell="E1" zoomScale="90" zoomScaleNormal="90" workbookViewId="0">
      <selection activeCell="G10" sqref="G10"/>
    </sheetView>
  </sheetViews>
  <sheetFormatPr baseColWidth="10" defaultColWidth="11.5" defaultRowHeight="15.25" x14ac:dyDescent="0.25"/>
  <cols>
    <col min="1" max="1" width="1.875" style="13" hidden="1" customWidth="1"/>
    <col min="2" max="3" width="11.5" style="13" hidden="1" customWidth="1"/>
    <col min="4" max="4" width="1.5" style="13" hidden="1" customWidth="1"/>
    <col min="5" max="5" width="12.375" style="34" customWidth="1"/>
    <col min="6" max="6" width="23.375" style="13" customWidth="1"/>
    <col min="7" max="7" width="6" style="34" customWidth="1"/>
    <col min="8" max="8" width="5.625" style="34" customWidth="1"/>
    <col min="9" max="9" width="23.375" style="13" customWidth="1"/>
    <col min="10" max="10" width="32.625" style="35" customWidth="1"/>
    <col min="11" max="11" width="29.875" style="96" bestFit="1" customWidth="1"/>
    <col min="12" max="12" width="13.5" style="36" hidden="1" customWidth="1"/>
    <col min="13" max="13" width="24.625" style="73" customWidth="1"/>
    <col min="14" max="14" width="1.5" style="73" hidden="1" customWidth="1"/>
    <col min="15" max="15" width="6.5" style="73" hidden="1" customWidth="1"/>
    <col min="16" max="16" width="6.625" style="73" hidden="1" customWidth="1"/>
    <col min="17" max="46" width="6.5" style="73" hidden="1" customWidth="1"/>
    <col min="47" max="47" width="2.625" style="73" hidden="1" customWidth="1"/>
    <col min="48" max="79" width="6.5" style="73" hidden="1" customWidth="1"/>
    <col min="80" max="80" width="2.5" style="73" hidden="1" customWidth="1"/>
    <col min="81" max="104" width="6.5" style="73" hidden="1" customWidth="1"/>
    <col min="105" max="112" width="12.125" style="73" hidden="1" customWidth="1"/>
    <col min="113" max="114" width="3.375" style="9" customWidth="1"/>
    <col min="115" max="115" width="26.125" style="74" customWidth="1"/>
    <col min="116" max="116" width="10.5" style="13" customWidth="1"/>
    <col min="117" max="118" width="7" style="13" customWidth="1"/>
    <col min="119" max="119" width="7.875" style="13" customWidth="1"/>
    <col min="120" max="120" width="7.875" style="9" customWidth="1"/>
    <col min="121" max="121" width="2.375" style="75" customWidth="1"/>
    <col min="122" max="122" width="32.5" style="13" customWidth="1"/>
    <col min="123" max="123" width="7.875" style="76" customWidth="1"/>
    <col min="124" max="124" width="9.5" style="13" customWidth="1"/>
    <col min="125" max="126" width="17.875" style="75" hidden="1" customWidth="1"/>
    <col min="127" max="127" width="6.375" style="13" customWidth="1"/>
    <col min="128" max="128" width="32.5" style="13" customWidth="1"/>
    <col min="129" max="129" width="7.875" style="76" customWidth="1"/>
    <col min="130" max="130" width="10.125" style="13" customWidth="1"/>
    <col min="131" max="132" width="15.875" style="13" hidden="1" customWidth="1"/>
    <col min="133" max="133" width="11.5" style="13"/>
    <col min="134" max="134" width="34.625" style="13" customWidth="1"/>
    <col min="135" max="135" width="7.875" style="76" customWidth="1"/>
    <col min="136" max="136" width="8.5" style="13" customWidth="1"/>
    <col min="137" max="137" width="10.875" style="13" hidden="1" customWidth="1"/>
    <col min="138" max="138" width="10.875" style="9" hidden="1" customWidth="1"/>
    <col min="139" max="139" width="11.5" style="13"/>
    <col min="140" max="140" width="40.5" style="13" customWidth="1"/>
    <col min="141" max="141" width="7.875" style="76" customWidth="1"/>
    <col min="142" max="142" width="9.875" style="13" customWidth="1"/>
    <col min="143" max="143" width="4.5" style="13" customWidth="1"/>
    <col min="144" max="16384" width="11.5" style="13"/>
  </cols>
  <sheetData>
    <row r="1" spans="2:143" ht="34.65" x14ac:dyDescent="0.45">
      <c r="D1" s="2"/>
      <c r="E1" s="3" t="s">
        <v>146</v>
      </c>
      <c r="F1" s="3"/>
      <c r="G1" s="4"/>
      <c r="H1" s="4"/>
      <c r="I1" s="5"/>
      <c r="J1" s="6"/>
      <c r="K1" s="92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K1" s="202" t="s">
        <v>96</v>
      </c>
      <c r="DL1"/>
      <c r="DM1"/>
      <c r="DN1"/>
      <c r="DO1"/>
      <c r="DP1"/>
      <c r="DQ1"/>
      <c r="DR1"/>
    </row>
    <row r="2" spans="2:143" ht="18" x14ac:dyDescent="0.3">
      <c r="D2" s="2"/>
      <c r="E2" s="14"/>
      <c r="F2" s="14"/>
      <c r="G2" s="15"/>
      <c r="H2" s="15"/>
      <c r="I2" s="16"/>
      <c r="J2" s="17"/>
      <c r="K2" s="93"/>
      <c r="L2" s="1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K2" s="269" t="s">
        <v>99</v>
      </c>
      <c r="DL2" s="269"/>
      <c r="DM2" s="269"/>
      <c r="DN2" s="269"/>
      <c r="DO2" s="269"/>
      <c r="DP2" s="269"/>
      <c r="DQ2" s="269"/>
      <c r="DR2" s="269"/>
    </row>
    <row r="3" spans="2:143" ht="22.85" x14ac:dyDescent="0.3">
      <c r="D3" s="2"/>
      <c r="E3" s="91" t="s">
        <v>18</v>
      </c>
      <c r="F3" s="20"/>
      <c r="G3" s="15"/>
      <c r="H3" s="15"/>
      <c r="I3" s="16"/>
      <c r="J3" s="17"/>
      <c r="K3" s="93"/>
      <c r="L3" s="1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2"/>
      <c r="DJ3" s="22"/>
      <c r="DK3"/>
      <c r="DL3" s="79"/>
      <c r="DM3"/>
      <c r="DN3"/>
      <c r="DO3"/>
      <c r="DP3"/>
      <c r="DQ3"/>
      <c r="DR3"/>
    </row>
    <row r="4" spans="2:143" ht="18" x14ac:dyDescent="0.25">
      <c r="D4" s="2"/>
      <c r="E4" s="24"/>
      <c r="F4" s="25"/>
      <c r="G4" s="26"/>
      <c r="H4" s="26"/>
      <c r="I4" s="27"/>
      <c r="J4" s="28"/>
      <c r="K4" s="94"/>
      <c r="L4" s="18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2"/>
      <c r="DJ4" s="22"/>
      <c r="DK4" s="37" t="s">
        <v>19</v>
      </c>
      <c r="DL4" s="17"/>
      <c r="DM4" s="17" t="s">
        <v>17</v>
      </c>
      <c r="DN4" s="23"/>
    </row>
    <row r="5" spans="2:143" ht="34.450000000000003" customHeight="1" x14ac:dyDescent="0.25">
      <c r="D5" s="2"/>
      <c r="E5" s="142" t="s">
        <v>30</v>
      </c>
      <c r="F5" s="29"/>
      <c r="G5" s="30"/>
      <c r="H5" s="30"/>
      <c r="I5" s="31"/>
      <c r="J5" s="32"/>
      <c r="K5" s="95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K5" s="158" t="s">
        <v>20</v>
      </c>
      <c r="DL5" s="159"/>
      <c r="DM5" s="159" t="s">
        <v>16</v>
      </c>
      <c r="DN5" s="160"/>
      <c r="DO5"/>
      <c r="DP5"/>
      <c r="DQ5"/>
      <c r="DR5"/>
      <c r="DS5" s="9"/>
      <c r="DT5" s="4"/>
      <c r="DU5" s="9"/>
      <c r="DV5" s="9"/>
      <c r="DW5" s="2"/>
      <c r="DX5" s="11"/>
      <c r="DY5" s="12"/>
      <c r="DZ5" s="2"/>
      <c r="EA5" s="2"/>
      <c r="EB5" s="2"/>
      <c r="EC5" s="2"/>
      <c r="ED5" s="10"/>
      <c r="EE5" s="12"/>
      <c r="EF5" s="2"/>
      <c r="EG5" s="2"/>
      <c r="EI5" s="2"/>
      <c r="EJ5" s="10"/>
      <c r="EK5" s="12"/>
      <c r="EL5" s="2"/>
      <c r="EM5" s="2"/>
    </row>
    <row r="6" spans="2:143" ht="18.899999999999999" customHeight="1" x14ac:dyDescent="0.25">
      <c r="D6" s="2"/>
      <c r="E6" s="38" t="s">
        <v>78</v>
      </c>
      <c r="F6" s="2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K6" s="258" t="s">
        <v>77</v>
      </c>
      <c r="DL6" s="258"/>
      <c r="DM6" s="258"/>
      <c r="DN6" s="258"/>
      <c r="DO6" s="258"/>
      <c r="DQ6" s="9"/>
      <c r="DR6" s="258" t="s">
        <v>79</v>
      </c>
      <c r="DS6" s="258"/>
      <c r="DT6" s="258"/>
      <c r="DU6" s="47"/>
      <c r="DV6" s="47"/>
      <c r="DW6" s="5"/>
      <c r="DX6" s="212" t="s">
        <v>80</v>
      </c>
      <c r="DY6" s="212"/>
      <c r="DZ6" s="19"/>
      <c r="EA6" s="19"/>
      <c r="EB6" s="19"/>
      <c r="EC6" s="5"/>
      <c r="ED6" s="212" t="s">
        <v>81</v>
      </c>
      <c r="EE6" s="212"/>
      <c r="EF6" s="19"/>
      <c r="EG6" s="19"/>
      <c r="EI6" s="5"/>
      <c r="EJ6" s="212" t="s">
        <v>82</v>
      </c>
      <c r="EK6" s="212"/>
      <c r="EL6" s="19"/>
      <c r="EM6" s="2"/>
    </row>
    <row r="7" spans="2:143" ht="18.899999999999999" customHeight="1" x14ac:dyDescent="0.2">
      <c r="D7" s="2"/>
      <c r="E7" s="39"/>
      <c r="F7" s="39"/>
      <c r="G7" s="40"/>
      <c r="H7" s="40"/>
      <c r="I7" s="41"/>
      <c r="J7" s="6"/>
      <c r="K7" s="97"/>
      <c r="L7" s="42"/>
      <c r="M7" s="8"/>
      <c r="N7" s="8"/>
      <c r="O7" s="112" t="s">
        <v>6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12" t="s">
        <v>60</v>
      </c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112" t="s">
        <v>61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K7" s="258"/>
      <c r="DL7" s="258"/>
      <c r="DM7" s="258"/>
      <c r="DN7" s="258"/>
      <c r="DO7" s="258"/>
      <c r="DQ7" s="9"/>
      <c r="DR7" s="258"/>
      <c r="DS7" s="258"/>
      <c r="DT7" s="258"/>
      <c r="DU7" s="47"/>
      <c r="DV7" s="47"/>
      <c r="DW7" s="5"/>
      <c r="DX7" s="212"/>
      <c r="DY7" s="212"/>
      <c r="DZ7" s="19"/>
      <c r="EA7" s="19"/>
      <c r="EB7" s="19"/>
      <c r="EC7" s="5"/>
      <c r="ED7" s="212"/>
      <c r="EE7" s="212"/>
      <c r="EF7" s="19"/>
      <c r="EG7" s="19"/>
      <c r="EI7" s="5"/>
      <c r="EJ7" s="212"/>
      <c r="EK7" s="212"/>
      <c r="EL7" s="19"/>
      <c r="EM7" s="2"/>
    </row>
    <row r="8" spans="2:143" ht="18.899999999999999" customHeight="1" x14ac:dyDescent="0.2">
      <c r="D8" s="2"/>
      <c r="E8" s="39"/>
      <c r="F8" s="39"/>
      <c r="G8" s="4"/>
      <c r="H8" s="4"/>
      <c r="I8" s="5"/>
      <c r="J8" s="6"/>
      <c r="K8" s="92"/>
      <c r="L8" s="7"/>
      <c r="M8" s="8"/>
      <c r="N8" s="8"/>
      <c r="O8" s="46" t="str">
        <f>Paramètres!$D10</f>
        <v>Maroc</v>
      </c>
      <c r="P8" s="46" t="str">
        <f>Paramètres!$D11</f>
        <v>Zambie</v>
      </c>
      <c r="Q8" s="46" t="str">
        <f>Paramètres!$D12</f>
        <v>Mali</v>
      </c>
      <c r="R8" s="46" t="str">
        <f>Paramètres!$D13</f>
        <v>Comores</v>
      </c>
      <c r="S8" s="46" t="str">
        <f>Paramètres!$D14</f>
        <v>Egypte</v>
      </c>
      <c r="T8" s="46" t="str">
        <f>Paramètres!$D15</f>
        <v>Afrique du Sud</v>
      </c>
      <c r="U8" s="46" t="str">
        <f>Paramètres!$D16</f>
        <v>Angola</v>
      </c>
      <c r="V8" s="46" t="str">
        <f>Paramètres!$D17</f>
        <v>Zimbabwe</v>
      </c>
      <c r="W8" s="46" t="str">
        <f>Paramètres!$D18</f>
        <v>Nigeria</v>
      </c>
      <c r="X8" s="46" t="str">
        <f>Paramètres!$D19</f>
        <v>Tunisie</v>
      </c>
      <c r="Y8" s="46" t="str">
        <f>Paramètres!$D20</f>
        <v>Ouganda</v>
      </c>
      <c r="Z8" s="46" t="str">
        <f>Paramètres!$D21</f>
        <v>Tanzanie</v>
      </c>
      <c r="AA8" s="46" t="str">
        <f>Paramètres!$D22</f>
        <v>Ségénal</v>
      </c>
      <c r="AB8" s="46" t="str">
        <f>Paramètres!$D23</f>
        <v>RDC</v>
      </c>
      <c r="AC8" s="46" t="str">
        <f>Paramètres!$D24</f>
        <v>Bénin</v>
      </c>
      <c r="AD8" s="46" t="str">
        <f>Paramètres!$D25</f>
        <v>Botswana</v>
      </c>
      <c r="AE8" s="46" t="str">
        <f>Paramètres!$D26</f>
        <v>Algérie</v>
      </c>
      <c r="AF8" s="46" t="str">
        <f>Paramètres!$D27</f>
        <v>Burkina Faso</v>
      </c>
      <c r="AG8" s="46" t="str">
        <f>Paramètres!$D28</f>
        <v>Guinée Equatoriale</v>
      </c>
      <c r="AH8" s="46" t="str">
        <f>Paramètres!$D29</f>
        <v>Soudan</v>
      </c>
      <c r="AI8" s="46" t="str">
        <f>Paramètres!$D30</f>
        <v>Cameroun</v>
      </c>
      <c r="AJ8" s="46" t="str">
        <f>Paramètres!$D31</f>
        <v>Gabon</v>
      </c>
      <c r="AK8" s="46" t="str">
        <f>Paramètres!$D32</f>
        <v>Côte d'Ivoire</v>
      </c>
      <c r="AL8" s="46" t="str">
        <f>Paramètres!$D33</f>
        <v>Mozambique</v>
      </c>
      <c r="AM8" s="46"/>
      <c r="AN8" s="46"/>
      <c r="AO8" s="46"/>
      <c r="AP8" s="46"/>
      <c r="AQ8" s="46"/>
      <c r="AR8" s="46"/>
      <c r="AS8" s="46"/>
      <c r="AT8" s="46"/>
      <c r="AU8" s="110"/>
      <c r="AV8" s="46" t="str">
        <f>Paramètres!$D10</f>
        <v>Maroc</v>
      </c>
      <c r="AW8" s="46" t="str">
        <f>Paramètres!$D11</f>
        <v>Zambie</v>
      </c>
      <c r="AX8" s="46" t="str">
        <f>Paramètres!$D12</f>
        <v>Mali</v>
      </c>
      <c r="AY8" s="46" t="str">
        <f>Paramètres!$D13</f>
        <v>Comores</v>
      </c>
      <c r="AZ8" s="46" t="str">
        <f>Paramètres!$D14</f>
        <v>Egypte</v>
      </c>
      <c r="BA8" s="46" t="str">
        <f>Paramètres!$D15</f>
        <v>Afrique du Sud</v>
      </c>
      <c r="BB8" s="46" t="str">
        <f>Paramètres!$D16</f>
        <v>Angola</v>
      </c>
      <c r="BC8" s="46" t="str">
        <f>Paramètres!$D17</f>
        <v>Zimbabwe</v>
      </c>
      <c r="BD8" s="46" t="str">
        <f>Paramètres!$D18</f>
        <v>Nigeria</v>
      </c>
      <c r="BE8" s="46" t="str">
        <f>Paramètres!$D19</f>
        <v>Tunisie</v>
      </c>
      <c r="BF8" s="46" t="str">
        <f>Paramètres!$D20</f>
        <v>Ouganda</v>
      </c>
      <c r="BG8" s="46" t="str">
        <f>Paramètres!$D21</f>
        <v>Tanzanie</v>
      </c>
      <c r="BH8" s="46" t="str">
        <f>Paramètres!$D22</f>
        <v>Ségénal</v>
      </c>
      <c r="BI8" s="46" t="str">
        <f>Paramètres!$D23</f>
        <v>RDC</v>
      </c>
      <c r="BJ8" s="46" t="str">
        <f>Paramètres!$D24</f>
        <v>Bénin</v>
      </c>
      <c r="BK8" s="46" t="str">
        <f>Paramètres!$D25</f>
        <v>Botswana</v>
      </c>
      <c r="BL8" s="46" t="str">
        <f>Paramètres!$D26</f>
        <v>Algérie</v>
      </c>
      <c r="BM8" s="46" t="str">
        <f>Paramètres!$D27</f>
        <v>Burkina Faso</v>
      </c>
      <c r="BN8" s="46" t="str">
        <f>Paramètres!$D28</f>
        <v>Guinée Equatoriale</v>
      </c>
      <c r="BO8" s="46" t="str">
        <f>Paramètres!$D29</f>
        <v>Soudan</v>
      </c>
      <c r="BP8" s="46" t="str">
        <f>Paramètres!$D30</f>
        <v>Cameroun</v>
      </c>
      <c r="BQ8" s="46" t="str">
        <f>Paramètres!$D31</f>
        <v>Gabon</v>
      </c>
      <c r="BR8" s="46" t="str">
        <f>Paramètres!$D32</f>
        <v>Côte d'Ivoire</v>
      </c>
      <c r="BS8" s="46" t="str">
        <f>Paramètres!$D33</f>
        <v>Mozambique</v>
      </c>
      <c r="BT8" s="46"/>
      <c r="BU8" s="46"/>
      <c r="BV8" s="46"/>
      <c r="BW8" s="46"/>
      <c r="BX8" s="46"/>
      <c r="BY8" s="46"/>
      <c r="BZ8" s="46"/>
      <c r="CA8" s="46"/>
      <c r="CB8" s="110"/>
      <c r="CC8" s="46" t="str">
        <f>Paramètres!$D10</f>
        <v>Maroc</v>
      </c>
      <c r="CD8" s="46" t="str">
        <f>Paramètres!$D11</f>
        <v>Zambie</v>
      </c>
      <c r="CE8" s="46" t="str">
        <f>Paramètres!$D12</f>
        <v>Mali</v>
      </c>
      <c r="CF8" s="46" t="str">
        <f>Paramètres!$D13</f>
        <v>Comores</v>
      </c>
      <c r="CG8" s="46" t="str">
        <f>Paramètres!$D14</f>
        <v>Egypte</v>
      </c>
      <c r="CH8" s="46" t="str">
        <f>Paramètres!$D15</f>
        <v>Afrique du Sud</v>
      </c>
      <c r="CI8" s="46" t="str">
        <f>Paramètres!$D16</f>
        <v>Angola</v>
      </c>
      <c r="CJ8" s="46" t="str">
        <f>Paramètres!$D17</f>
        <v>Zimbabwe</v>
      </c>
      <c r="CK8" s="46" t="str">
        <f>Paramètres!$D18</f>
        <v>Nigeria</v>
      </c>
      <c r="CL8" s="46" t="str">
        <f>Paramètres!$D19</f>
        <v>Tunisie</v>
      </c>
      <c r="CM8" s="46" t="str">
        <f>Paramètres!$D20</f>
        <v>Ouganda</v>
      </c>
      <c r="CN8" s="46" t="str">
        <f>Paramètres!$D21</f>
        <v>Tanzanie</v>
      </c>
      <c r="CO8" s="46" t="str">
        <f>Paramètres!$D22</f>
        <v>Ségénal</v>
      </c>
      <c r="CP8" s="46" t="str">
        <f>Paramètres!$D23</f>
        <v>RDC</v>
      </c>
      <c r="CQ8" s="46" t="str">
        <f>Paramètres!$D24</f>
        <v>Bénin</v>
      </c>
      <c r="CR8" s="46" t="str">
        <f>Paramètres!$D25</f>
        <v>Botswana</v>
      </c>
      <c r="CS8" s="46" t="str">
        <f>Paramètres!$D26</f>
        <v>Algérie</v>
      </c>
      <c r="CT8" s="46" t="str">
        <f>Paramètres!$D27</f>
        <v>Burkina Faso</v>
      </c>
      <c r="CU8" s="46" t="str">
        <f>Paramètres!$D28</f>
        <v>Guinée Equatoriale</v>
      </c>
      <c r="CV8" s="46" t="str">
        <f>Paramètres!$D29</f>
        <v>Soudan</v>
      </c>
      <c r="CW8" s="46" t="str">
        <f>Paramètres!$D30</f>
        <v>Cameroun</v>
      </c>
      <c r="CX8" s="46" t="str">
        <f>Paramètres!$D31</f>
        <v>Gabon</v>
      </c>
      <c r="CY8" s="46" t="str">
        <f>Paramètres!$D32</f>
        <v>Côte d'Ivoire</v>
      </c>
      <c r="CZ8" s="46" t="str">
        <f>Paramètres!$D33</f>
        <v>Mozambique</v>
      </c>
      <c r="DA8" s="46"/>
      <c r="DB8" s="46"/>
      <c r="DC8" s="46"/>
      <c r="DD8" s="46"/>
      <c r="DE8" s="46"/>
      <c r="DF8" s="46"/>
      <c r="DG8" s="46"/>
      <c r="DH8" s="46"/>
      <c r="DK8" s="5"/>
      <c r="DL8" s="5"/>
      <c r="DM8" s="5"/>
      <c r="DN8" s="5"/>
      <c r="DO8" s="5"/>
      <c r="DQ8" s="9"/>
      <c r="DR8" s="10"/>
      <c r="DS8" s="9" t="s">
        <v>0</v>
      </c>
      <c r="DT8" s="4" t="s">
        <v>1</v>
      </c>
      <c r="DU8" s="9" t="s">
        <v>71</v>
      </c>
      <c r="DV8" s="9" t="s">
        <v>72</v>
      </c>
      <c r="DW8" s="2"/>
      <c r="DX8" s="11"/>
      <c r="DY8" s="12"/>
      <c r="DZ8" s="2"/>
      <c r="EA8" s="2"/>
      <c r="EB8" s="2"/>
      <c r="EC8" s="2"/>
      <c r="ED8" s="10"/>
      <c r="EE8" s="12"/>
      <c r="EF8" s="2"/>
      <c r="EG8" s="2"/>
      <c r="EI8" s="2"/>
      <c r="EJ8" s="10"/>
      <c r="EK8" s="12"/>
      <c r="EL8" s="2"/>
      <c r="EM8" s="2"/>
    </row>
    <row r="9" spans="2:143" ht="18.899999999999999" customHeight="1" x14ac:dyDescent="0.2">
      <c r="B9" s="13" t="s">
        <v>58</v>
      </c>
      <c r="C9" s="13" t="s">
        <v>59</v>
      </c>
      <c r="D9" s="2"/>
      <c r="E9" s="90" t="s">
        <v>8</v>
      </c>
      <c r="F9" s="222" t="s">
        <v>83</v>
      </c>
      <c r="G9" s="223"/>
      <c r="H9" s="223"/>
      <c r="I9" s="224"/>
      <c r="J9" s="44" t="s">
        <v>15</v>
      </c>
      <c r="K9" s="98" t="s">
        <v>21</v>
      </c>
      <c r="L9" s="45" t="s">
        <v>22</v>
      </c>
      <c r="M9" s="46" t="s">
        <v>7</v>
      </c>
      <c r="N9" s="110"/>
      <c r="O9" s="114">
        <f>SUM(O10:O57)</f>
        <v>3</v>
      </c>
      <c r="P9" s="114">
        <f t="shared" ref="P9:AL9" si="0">SUM(P10:P57)</f>
        <v>0</v>
      </c>
      <c r="Q9" s="114">
        <f t="shared" si="0"/>
        <v>0</v>
      </c>
      <c r="R9" s="114">
        <f t="shared" si="0"/>
        <v>0</v>
      </c>
      <c r="S9" s="114">
        <f t="shared" si="0"/>
        <v>0</v>
      </c>
      <c r="T9" s="114">
        <f t="shared" si="0"/>
        <v>0</v>
      </c>
      <c r="U9" s="114">
        <f t="shared" si="0"/>
        <v>0</v>
      </c>
      <c r="V9" s="114">
        <f t="shared" si="0"/>
        <v>0</v>
      </c>
      <c r="W9" s="114">
        <f t="shared" si="0"/>
        <v>0</v>
      </c>
      <c r="X9" s="114">
        <f t="shared" si="0"/>
        <v>0</v>
      </c>
      <c r="Y9" s="114">
        <f t="shared" si="0"/>
        <v>0</v>
      </c>
      <c r="Z9" s="114">
        <f t="shared" si="0"/>
        <v>0</v>
      </c>
      <c r="AA9" s="114">
        <f t="shared" si="0"/>
        <v>0</v>
      </c>
      <c r="AB9" s="114">
        <f t="shared" si="0"/>
        <v>0</v>
      </c>
      <c r="AC9" s="114">
        <f t="shared" si="0"/>
        <v>0</v>
      </c>
      <c r="AD9" s="114">
        <f t="shared" si="0"/>
        <v>0</v>
      </c>
      <c r="AE9" s="114">
        <f t="shared" si="0"/>
        <v>0</v>
      </c>
      <c r="AF9" s="114">
        <f t="shared" si="0"/>
        <v>0</v>
      </c>
      <c r="AG9" s="114">
        <f t="shared" si="0"/>
        <v>0</v>
      </c>
      <c r="AH9" s="114">
        <f t="shared" si="0"/>
        <v>0</v>
      </c>
      <c r="AI9" s="114">
        <f t="shared" si="0"/>
        <v>0</v>
      </c>
      <c r="AJ9" s="114">
        <f t="shared" si="0"/>
        <v>0</v>
      </c>
      <c r="AK9" s="114">
        <f t="shared" si="0"/>
        <v>0</v>
      </c>
      <c r="AL9" s="114">
        <f t="shared" si="0"/>
        <v>0</v>
      </c>
      <c r="AM9" s="114"/>
      <c r="AN9" s="114"/>
      <c r="AO9" s="114"/>
      <c r="AP9" s="114"/>
      <c r="AQ9" s="114"/>
      <c r="AR9" s="114"/>
      <c r="AS9" s="114"/>
      <c r="AT9" s="114"/>
      <c r="AU9" s="115"/>
      <c r="AV9" s="114">
        <f>SUM(AV10:AV57)</f>
        <v>4</v>
      </c>
      <c r="AW9" s="114">
        <f t="shared" ref="AW9" si="1">SUM(AW10:AW57)</f>
        <v>0</v>
      </c>
      <c r="AX9" s="114">
        <f t="shared" ref="AX9" si="2">SUM(AX10:AX57)</f>
        <v>0</v>
      </c>
      <c r="AY9" s="114">
        <f t="shared" ref="AY9" si="3">SUM(AY10:AY57)</f>
        <v>1</v>
      </c>
      <c r="AZ9" s="114">
        <f t="shared" ref="AZ9" si="4">SUM(AZ10:AZ57)</f>
        <v>0</v>
      </c>
      <c r="BA9" s="114">
        <f t="shared" ref="BA9" si="5">SUM(BA10:BA57)</f>
        <v>0</v>
      </c>
      <c r="BB9" s="114">
        <f t="shared" ref="BB9" si="6">SUM(BB10:BB57)</f>
        <v>0</v>
      </c>
      <c r="BC9" s="114">
        <f t="shared" ref="BC9" si="7">SUM(BC10:BC57)</f>
        <v>0</v>
      </c>
      <c r="BD9" s="114">
        <f t="shared" ref="BD9" si="8">SUM(BD10:BD57)</f>
        <v>0</v>
      </c>
      <c r="BE9" s="114">
        <f t="shared" ref="BE9" si="9">SUM(BE10:BE57)</f>
        <v>0</v>
      </c>
      <c r="BF9" s="114">
        <f t="shared" ref="BF9" si="10">SUM(BF10:BF57)</f>
        <v>0</v>
      </c>
      <c r="BG9" s="114">
        <f t="shared" ref="BG9" si="11">SUM(BG10:BG57)</f>
        <v>0</v>
      </c>
      <c r="BH9" s="114">
        <f t="shared" ref="BH9" si="12">SUM(BH10:BH57)</f>
        <v>0</v>
      </c>
      <c r="BI9" s="114">
        <f t="shared" ref="BI9" si="13">SUM(BI10:BI57)</f>
        <v>0</v>
      </c>
      <c r="BJ9" s="114">
        <f t="shared" ref="BJ9" si="14">SUM(BJ10:BJ57)</f>
        <v>0</v>
      </c>
      <c r="BK9" s="114">
        <f t="shared" ref="BK9" si="15">SUM(BK10:BK57)</f>
        <v>0</v>
      </c>
      <c r="BL9" s="114">
        <f t="shared" ref="BL9" si="16">SUM(BL10:BL57)</f>
        <v>0</v>
      </c>
      <c r="BM9" s="114">
        <f t="shared" ref="BM9" si="17">SUM(BM10:BM57)</f>
        <v>0</v>
      </c>
      <c r="BN9" s="114">
        <f t="shared" ref="BN9" si="18">SUM(BN10:BN57)</f>
        <v>0</v>
      </c>
      <c r="BO9" s="114">
        <f t="shared" ref="BO9" si="19">SUM(BO10:BO57)</f>
        <v>0</v>
      </c>
      <c r="BP9" s="114">
        <f t="shared" ref="BP9" si="20">SUM(BP10:BP57)</f>
        <v>0</v>
      </c>
      <c r="BQ9" s="114">
        <f t="shared" ref="BQ9" si="21">SUM(BQ10:BQ57)</f>
        <v>0</v>
      </c>
      <c r="BR9" s="114">
        <f t="shared" ref="BR9" si="22">SUM(BR10:BR57)</f>
        <v>0</v>
      </c>
      <c r="BS9" s="114">
        <f t="shared" ref="BS9" si="23">SUM(BS10:BS57)</f>
        <v>0</v>
      </c>
      <c r="BT9" s="114"/>
      <c r="BU9" s="114"/>
      <c r="BV9" s="114"/>
      <c r="BW9" s="114"/>
      <c r="BX9" s="114"/>
      <c r="BY9" s="114"/>
      <c r="BZ9" s="114"/>
      <c r="CA9" s="114"/>
      <c r="CB9" s="115"/>
      <c r="CC9" s="114">
        <f>SUM(CC10:CC57)</f>
        <v>1</v>
      </c>
      <c r="CD9" s="114">
        <f t="shared" ref="CD9" si="24">SUM(CD10:CD57)</f>
        <v>0</v>
      </c>
      <c r="CE9" s="114">
        <f t="shared" ref="CE9" si="25">SUM(CE10:CE57)</f>
        <v>0</v>
      </c>
      <c r="CF9" s="114">
        <f t="shared" ref="CF9" si="26">SUM(CF10:CF57)</f>
        <v>4</v>
      </c>
      <c r="CG9" s="114">
        <f t="shared" ref="CG9" si="27">SUM(CG10:CG57)</f>
        <v>0</v>
      </c>
      <c r="CH9" s="114">
        <f t="shared" ref="CH9" si="28">SUM(CH10:CH57)</f>
        <v>0</v>
      </c>
      <c r="CI9" s="114">
        <f t="shared" ref="CI9" si="29">SUM(CI10:CI57)</f>
        <v>0</v>
      </c>
      <c r="CJ9" s="114">
        <f t="shared" ref="CJ9" si="30">SUM(CJ10:CJ57)</f>
        <v>0</v>
      </c>
      <c r="CK9" s="114">
        <f t="shared" ref="CK9" si="31">SUM(CK10:CK57)</f>
        <v>0</v>
      </c>
      <c r="CL9" s="114">
        <f t="shared" ref="CL9" si="32">SUM(CL10:CL57)</f>
        <v>0</v>
      </c>
      <c r="CM9" s="114">
        <f t="shared" ref="CM9" si="33">SUM(CM10:CM57)</f>
        <v>0</v>
      </c>
      <c r="CN9" s="114">
        <f t="shared" ref="CN9" si="34">SUM(CN10:CN57)</f>
        <v>0</v>
      </c>
      <c r="CO9" s="114">
        <f t="shared" ref="CO9" si="35">SUM(CO10:CO57)</f>
        <v>0</v>
      </c>
      <c r="CP9" s="114">
        <f t="shared" ref="CP9" si="36">SUM(CP10:CP57)</f>
        <v>0</v>
      </c>
      <c r="CQ9" s="114">
        <f t="shared" ref="CQ9" si="37">SUM(CQ10:CQ57)</f>
        <v>0</v>
      </c>
      <c r="CR9" s="114">
        <f t="shared" ref="CR9" si="38">SUM(CR10:CR57)</f>
        <v>0</v>
      </c>
      <c r="CS9" s="114">
        <f t="shared" ref="CS9" si="39">SUM(CS10:CS57)</f>
        <v>0</v>
      </c>
      <c r="CT9" s="114">
        <f t="shared" ref="CT9" si="40">SUM(CT10:CT57)</f>
        <v>0</v>
      </c>
      <c r="CU9" s="114">
        <f t="shared" ref="CU9" si="41">SUM(CU10:CU57)</f>
        <v>0</v>
      </c>
      <c r="CV9" s="114">
        <f t="shared" ref="CV9" si="42">SUM(CV10:CV57)</f>
        <v>0</v>
      </c>
      <c r="CW9" s="114">
        <f t="shared" ref="CW9" si="43">SUM(CW10:CW57)</f>
        <v>0</v>
      </c>
      <c r="CX9" s="114">
        <f t="shared" ref="CX9" si="44">SUM(CX10:CX57)</f>
        <v>0</v>
      </c>
      <c r="CY9" s="114">
        <f t="shared" ref="CY9" si="45">SUM(CY10:CY57)</f>
        <v>0</v>
      </c>
      <c r="CZ9" s="114">
        <f t="shared" ref="CZ9" si="46">SUM(CZ10:CZ57)</f>
        <v>0</v>
      </c>
      <c r="DA9" s="114"/>
      <c r="DB9" s="114"/>
      <c r="DC9" s="114"/>
      <c r="DD9" s="114"/>
      <c r="DE9" s="114"/>
      <c r="DF9" s="114"/>
      <c r="DG9" s="114"/>
      <c r="DH9" s="114"/>
      <c r="DK9" s="140"/>
      <c r="DL9" s="141"/>
      <c r="DM9" s="141"/>
      <c r="DN9" s="141"/>
      <c r="DO9" s="141"/>
      <c r="DP9" s="248"/>
      <c r="DQ9" s="249"/>
      <c r="DR9" s="123" t="s">
        <v>91</v>
      </c>
      <c r="DS9" s="213"/>
      <c r="DT9" s="215"/>
      <c r="DU9" s="219">
        <f>DS9+DT9/10</f>
        <v>0</v>
      </c>
      <c r="DV9" s="233" t="str">
        <f>DR10</f>
        <v>Zambie</v>
      </c>
      <c r="DW9" s="2"/>
      <c r="DX9" s="11"/>
      <c r="DY9" s="12"/>
      <c r="DZ9" s="2"/>
      <c r="EA9" s="2"/>
      <c r="EB9" s="2"/>
      <c r="EC9" s="2"/>
      <c r="ED9" s="10"/>
      <c r="EE9" s="12"/>
      <c r="EF9" s="2"/>
      <c r="EG9" s="2"/>
      <c r="EI9" s="2"/>
      <c r="EJ9" s="10"/>
      <c r="EK9" s="12"/>
      <c r="EL9" s="2"/>
      <c r="EM9" s="2"/>
    </row>
    <row r="10" spans="2:143" ht="18.7" customHeight="1" x14ac:dyDescent="0.2">
      <c r="B10" s="49" t="s">
        <v>55</v>
      </c>
      <c r="C10" s="49" t="s">
        <v>31</v>
      </c>
      <c r="D10" s="2"/>
      <c r="E10" s="234" t="s">
        <v>10</v>
      </c>
      <c r="F10" s="49" t="str">
        <f>VLOOKUP(B10,Paramètres!$C$10:$D$33,2,0)</f>
        <v>Maroc</v>
      </c>
      <c r="G10" s="203"/>
      <c r="H10" s="204"/>
      <c r="I10" s="49" t="str">
        <f>VLOOKUP(C10,Paramètres!$C$10:$D$33,2,0)</f>
        <v>Zambie</v>
      </c>
      <c r="J10" s="279" t="s">
        <v>153</v>
      </c>
      <c r="K10" s="99" t="s">
        <v>148</v>
      </c>
      <c r="L10" s="51">
        <v>2</v>
      </c>
      <c r="M10" s="52" t="str">
        <f t="shared" ref="M10:M45" si="47">IF(G10&gt;H10,F10,IF(G10&lt;H10,I10,IF(G10="","Non joué",IF(G10=H10,"Nul"))))</f>
        <v>Non joué</v>
      </c>
      <c r="N10" s="111"/>
      <c r="O10" s="113">
        <f t="shared" ref="O10:X19" si="48">IF($M10=O$8,3,IF(AND(OR($F10=O$8,$I10=O$8),$M10="Nul"),1,0))</f>
        <v>0</v>
      </c>
      <c r="P10" s="113">
        <f t="shared" si="48"/>
        <v>0</v>
      </c>
      <c r="Q10" s="113">
        <f t="shared" si="48"/>
        <v>0</v>
      </c>
      <c r="R10" s="113">
        <f t="shared" si="48"/>
        <v>0</v>
      </c>
      <c r="S10" s="113">
        <f t="shared" si="48"/>
        <v>0</v>
      </c>
      <c r="T10" s="113">
        <f t="shared" si="48"/>
        <v>0</v>
      </c>
      <c r="U10" s="113">
        <f t="shared" si="48"/>
        <v>0</v>
      </c>
      <c r="V10" s="113">
        <f t="shared" si="48"/>
        <v>0</v>
      </c>
      <c r="W10" s="113">
        <f t="shared" si="48"/>
        <v>0</v>
      </c>
      <c r="X10" s="113">
        <f t="shared" si="48"/>
        <v>0</v>
      </c>
      <c r="Y10" s="113">
        <f t="shared" ref="Y10:AH19" si="49">IF($M10=Y$8,3,IF(AND(OR($F10=Y$8,$I10=Y$8),$M10="Nul"),1,0))</f>
        <v>0</v>
      </c>
      <c r="Z10" s="113">
        <f t="shared" si="49"/>
        <v>0</v>
      </c>
      <c r="AA10" s="113">
        <f t="shared" si="49"/>
        <v>0</v>
      </c>
      <c r="AB10" s="113">
        <f t="shared" si="49"/>
        <v>0</v>
      </c>
      <c r="AC10" s="113">
        <f t="shared" si="49"/>
        <v>0</v>
      </c>
      <c r="AD10" s="113">
        <f t="shared" si="49"/>
        <v>0</v>
      </c>
      <c r="AE10" s="113">
        <f t="shared" si="49"/>
        <v>0</v>
      </c>
      <c r="AF10" s="113">
        <f t="shared" si="49"/>
        <v>0</v>
      </c>
      <c r="AG10" s="113">
        <f t="shared" si="49"/>
        <v>0</v>
      </c>
      <c r="AH10" s="113">
        <f t="shared" si="49"/>
        <v>0</v>
      </c>
      <c r="AI10" s="113">
        <f t="shared" ref="AI10:AL19" si="50">IF($M10=AI$8,3,IF(AND(OR($F10=AI$8,$I10=AI$8),$M10="Nul"),1,0))</f>
        <v>0</v>
      </c>
      <c r="AJ10" s="113">
        <f t="shared" si="50"/>
        <v>0</v>
      </c>
      <c r="AK10" s="113">
        <f t="shared" si="50"/>
        <v>0</v>
      </c>
      <c r="AL10" s="113">
        <f t="shared" si="50"/>
        <v>0</v>
      </c>
      <c r="AM10" s="113"/>
      <c r="AN10" s="113"/>
      <c r="AO10" s="113"/>
      <c r="AP10" s="113"/>
      <c r="AQ10" s="113"/>
      <c r="AR10" s="113"/>
      <c r="AS10" s="113"/>
      <c r="AT10" s="113"/>
      <c r="AU10" s="116"/>
      <c r="AV10" s="113">
        <f>IF($F10=AV$8,$G10)+IF($I10=AV$8,$H10)</f>
        <v>0</v>
      </c>
      <c r="AW10" s="113">
        <f t="shared" ref="AW10:BL25" si="51">IF($F10=AW$8,$G10)+IF($I10=AW$8,$H10)</f>
        <v>0</v>
      </c>
      <c r="AX10" s="113">
        <f t="shared" si="51"/>
        <v>0</v>
      </c>
      <c r="AY10" s="113">
        <f t="shared" si="51"/>
        <v>0</v>
      </c>
      <c r="AZ10" s="113">
        <f t="shared" si="51"/>
        <v>0</v>
      </c>
      <c r="BA10" s="113">
        <f t="shared" si="51"/>
        <v>0</v>
      </c>
      <c r="BB10" s="113">
        <f t="shared" si="51"/>
        <v>0</v>
      </c>
      <c r="BC10" s="113">
        <f t="shared" si="51"/>
        <v>0</v>
      </c>
      <c r="BD10" s="113">
        <f t="shared" si="51"/>
        <v>0</v>
      </c>
      <c r="BE10" s="113">
        <f t="shared" si="51"/>
        <v>0</v>
      </c>
      <c r="BF10" s="113">
        <f t="shared" si="51"/>
        <v>0</v>
      </c>
      <c r="BG10" s="113">
        <f t="shared" si="51"/>
        <v>0</v>
      </c>
      <c r="BH10" s="113">
        <f t="shared" si="51"/>
        <v>0</v>
      </c>
      <c r="BI10" s="113">
        <f t="shared" si="51"/>
        <v>0</v>
      </c>
      <c r="BJ10" s="113">
        <f t="shared" si="51"/>
        <v>0</v>
      </c>
      <c r="BK10" s="113">
        <f t="shared" si="51"/>
        <v>0</v>
      </c>
      <c r="BL10" s="113">
        <f t="shared" si="51"/>
        <v>0</v>
      </c>
      <c r="BM10" s="113">
        <f t="shared" ref="BM10:BS25" si="52">IF($F10=BM$8,$G10)+IF($I10=BM$8,$H10)</f>
        <v>0</v>
      </c>
      <c r="BN10" s="113">
        <f t="shared" si="52"/>
        <v>0</v>
      </c>
      <c r="BO10" s="113">
        <f t="shared" si="52"/>
        <v>0</v>
      </c>
      <c r="BP10" s="113">
        <f t="shared" si="52"/>
        <v>0</v>
      </c>
      <c r="BQ10" s="113">
        <f t="shared" si="52"/>
        <v>0</v>
      </c>
      <c r="BR10" s="113">
        <f t="shared" si="52"/>
        <v>0</v>
      </c>
      <c r="BS10" s="113">
        <f t="shared" si="52"/>
        <v>0</v>
      </c>
      <c r="BT10" s="113"/>
      <c r="BU10" s="113"/>
      <c r="BV10" s="113"/>
      <c r="BW10" s="113"/>
      <c r="BX10" s="113"/>
      <c r="BY10" s="113"/>
      <c r="BZ10" s="113"/>
      <c r="CA10" s="113"/>
      <c r="CB10" s="116"/>
      <c r="CC10" s="113">
        <f>IF($F10=CC$8,$H10)+IF($I10=CC$8,$G10)</f>
        <v>0</v>
      </c>
      <c r="CD10" s="113">
        <f t="shared" ref="CD10:CS25" si="53">IF($F10=CD$8,$H10)+IF($I10=CD$8,$G10)</f>
        <v>0</v>
      </c>
      <c r="CE10" s="113">
        <f t="shared" si="53"/>
        <v>0</v>
      </c>
      <c r="CF10" s="113">
        <f t="shared" si="53"/>
        <v>0</v>
      </c>
      <c r="CG10" s="113">
        <f t="shared" si="53"/>
        <v>0</v>
      </c>
      <c r="CH10" s="113">
        <f t="shared" si="53"/>
        <v>0</v>
      </c>
      <c r="CI10" s="113">
        <f t="shared" si="53"/>
        <v>0</v>
      </c>
      <c r="CJ10" s="113">
        <f t="shared" si="53"/>
        <v>0</v>
      </c>
      <c r="CK10" s="113">
        <f t="shared" si="53"/>
        <v>0</v>
      </c>
      <c r="CL10" s="113">
        <f t="shared" si="53"/>
        <v>0</v>
      </c>
      <c r="CM10" s="113">
        <f t="shared" si="53"/>
        <v>0</v>
      </c>
      <c r="CN10" s="113">
        <f t="shared" si="53"/>
        <v>0</v>
      </c>
      <c r="CO10" s="113">
        <f t="shared" si="53"/>
        <v>0</v>
      </c>
      <c r="CP10" s="113">
        <f t="shared" si="53"/>
        <v>0</v>
      </c>
      <c r="CQ10" s="113">
        <f t="shared" si="53"/>
        <v>0</v>
      </c>
      <c r="CR10" s="113">
        <f t="shared" si="53"/>
        <v>0</v>
      </c>
      <c r="CS10" s="113">
        <f t="shared" si="53"/>
        <v>0</v>
      </c>
      <c r="CT10" s="113">
        <f t="shared" ref="CT10:CZ25" si="54">IF($F10=CT$8,$H10)+IF($I10=CT$8,$G10)</f>
        <v>0</v>
      </c>
      <c r="CU10" s="113">
        <f t="shared" si="54"/>
        <v>0</v>
      </c>
      <c r="CV10" s="113">
        <f t="shared" si="54"/>
        <v>0</v>
      </c>
      <c r="CW10" s="113">
        <f t="shared" si="54"/>
        <v>0</v>
      </c>
      <c r="CX10" s="113">
        <f t="shared" si="54"/>
        <v>0</v>
      </c>
      <c r="CY10" s="113">
        <f t="shared" si="54"/>
        <v>0</v>
      </c>
      <c r="CZ10" s="113">
        <f t="shared" si="54"/>
        <v>0</v>
      </c>
      <c r="DA10" s="113"/>
      <c r="DB10" s="113"/>
      <c r="DC10" s="113"/>
      <c r="DD10" s="113"/>
      <c r="DE10" s="113"/>
      <c r="DF10" s="113"/>
      <c r="DG10" s="113"/>
      <c r="DH10" s="113"/>
      <c r="DI10" s="53"/>
      <c r="DJ10" s="122" t="s">
        <v>57</v>
      </c>
      <c r="DK10" s="90" t="s">
        <v>2</v>
      </c>
      <c r="DL10" s="90" t="s">
        <v>6</v>
      </c>
      <c r="DM10" s="138" t="s">
        <v>3</v>
      </c>
      <c r="DN10" s="138" t="s">
        <v>4</v>
      </c>
      <c r="DO10" s="139" t="s">
        <v>5</v>
      </c>
      <c r="DQ10" s="9"/>
      <c r="DR10" s="124" t="str">
        <f>DK12</f>
        <v>Zambie</v>
      </c>
      <c r="DS10" s="214"/>
      <c r="DT10" s="216"/>
      <c r="DU10" s="220"/>
      <c r="DV10" s="227"/>
      <c r="DW10" s="2"/>
      <c r="DX10" s="11"/>
      <c r="DY10" s="12"/>
      <c r="DZ10" s="2"/>
      <c r="EA10" s="2"/>
      <c r="EB10" s="2"/>
      <c r="EC10" s="2"/>
      <c r="ED10" s="10"/>
      <c r="EE10" s="12"/>
      <c r="EF10" s="2"/>
      <c r="EG10" s="2"/>
      <c r="EI10" s="2"/>
      <c r="EJ10" s="10"/>
      <c r="EK10" s="12"/>
      <c r="EL10" s="2"/>
      <c r="EM10" s="2"/>
    </row>
    <row r="11" spans="2:143" ht="18.7" customHeight="1" x14ac:dyDescent="0.2">
      <c r="B11" s="56" t="s">
        <v>32</v>
      </c>
      <c r="C11" s="56" t="s">
        <v>33</v>
      </c>
      <c r="D11" s="2"/>
      <c r="E11" s="235"/>
      <c r="F11" s="56" t="str">
        <f>VLOOKUP(B11,Paramètres!$C$10:$D$33,2,0)</f>
        <v>Mali</v>
      </c>
      <c r="G11" s="205"/>
      <c r="H11" s="206"/>
      <c r="I11" s="56" t="str">
        <f>VLOOKUP(C11,Paramètres!$C$10:$D$33,2,0)</f>
        <v>Comores</v>
      </c>
      <c r="J11" s="57" t="s">
        <v>153</v>
      </c>
      <c r="K11" s="100" t="s">
        <v>149</v>
      </c>
      <c r="L11" s="58">
        <v>1</v>
      </c>
      <c r="M11" s="59" t="str">
        <f t="shared" si="47"/>
        <v>Non joué</v>
      </c>
      <c r="N11" s="111"/>
      <c r="O11" s="113">
        <f t="shared" si="48"/>
        <v>0</v>
      </c>
      <c r="P11" s="113">
        <f t="shared" si="48"/>
        <v>0</v>
      </c>
      <c r="Q11" s="113">
        <f t="shared" si="48"/>
        <v>0</v>
      </c>
      <c r="R11" s="113">
        <f t="shared" si="48"/>
        <v>0</v>
      </c>
      <c r="S11" s="113">
        <f t="shared" si="48"/>
        <v>0</v>
      </c>
      <c r="T11" s="113">
        <f t="shared" si="48"/>
        <v>0</v>
      </c>
      <c r="U11" s="113">
        <f t="shared" si="48"/>
        <v>0</v>
      </c>
      <c r="V11" s="113">
        <f t="shared" si="48"/>
        <v>0</v>
      </c>
      <c r="W11" s="113">
        <f t="shared" si="48"/>
        <v>0</v>
      </c>
      <c r="X11" s="113">
        <f t="shared" si="48"/>
        <v>0</v>
      </c>
      <c r="Y11" s="113">
        <f t="shared" si="49"/>
        <v>0</v>
      </c>
      <c r="Z11" s="113">
        <f t="shared" si="49"/>
        <v>0</v>
      </c>
      <c r="AA11" s="113">
        <f t="shared" si="49"/>
        <v>0</v>
      </c>
      <c r="AB11" s="113">
        <f t="shared" si="49"/>
        <v>0</v>
      </c>
      <c r="AC11" s="113">
        <f t="shared" si="49"/>
        <v>0</v>
      </c>
      <c r="AD11" s="113">
        <f t="shared" si="49"/>
        <v>0</v>
      </c>
      <c r="AE11" s="113">
        <f t="shared" si="49"/>
        <v>0</v>
      </c>
      <c r="AF11" s="113">
        <f t="shared" si="49"/>
        <v>0</v>
      </c>
      <c r="AG11" s="113">
        <f t="shared" si="49"/>
        <v>0</v>
      </c>
      <c r="AH11" s="113">
        <f t="shared" si="49"/>
        <v>0</v>
      </c>
      <c r="AI11" s="113">
        <f t="shared" si="50"/>
        <v>0</v>
      </c>
      <c r="AJ11" s="113">
        <f t="shared" si="50"/>
        <v>0</v>
      </c>
      <c r="AK11" s="113">
        <f t="shared" si="50"/>
        <v>0</v>
      </c>
      <c r="AL11" s="113">
        <f t="shared" si="50"/>
        <v>0</v>
      </c>
      <c r="AM11" s="113"/>
      <c r="AN11" s="113"/>
      <c r="AO11" s="113"/>
      <c r="AP11" s="113"/>
      <c r="AQ11" s="113"/>
      <c r="AR11" s="113"/>
      <c r="AS11" s="113"/>
      <c r="AT11" s="113"/>
      <c r="AU11" s="116"/>
      <c r="AV11" s="113">
        <f t="shared" ref="AV11:BK26" si="55">IF($F11=AV$8,$G11)+IF($I11=AV$8,$H11)</f>
        <v>0</v>
      </c>
      <c r="AW11" s="113">
        <f t="shared" si="51"/>
        <v>0</v>
      </c>
      <c r="AX11" s="113">
        <f t="shared" si="51"/>
        <v>0</v>
      </c>
      <c r="AY11" s="113">
        <f t="shared" si="51"/>
        <v>0</v>
      </c>
      <c r="AZ11" s="113">
        <f t="shared" si="51"/>
        <v>0</v>
      </c>
      <c r="BA11" s="113">
        <f t="shared" si="51"/>
        <v>0</v>
      </c>
      <c r="BB11" s="113">
        <f t="shared" si="51"/>
        <v>0</v>
      </c>
      <c r="BC11" s="113">
        <f t="shared" si="51"/>
        <v>0</v>
      </c>
      <c r="BD11" s="113">
        <f t="shared" si="51"/>
        <v>0</v>
      </c>
      <c r="BE11" s="113">
        <f t="shared" si="51"/>
        <v>0</v>
      </c>
      <c r="BF11" s="113">
        <f t="shared" si="51"/>
        <v>0</v>
      </c>
      <c r="BG11" s="113">
        <f t="shared" si="51"/>
        <v>0</v>
      </c>
      <c r="BH11" s="113">
        <f t="shared" si="51"/>
        <v>0</v>
      </c>
      <c r="BI11" s="113">
        <f t="shared" si="51"/>
        <v>0</v>
      </c>
      <c r="BJ11" s="113">
        <f t="shared" si="51"/>
        <v>0</v>
      </c>
      <c r="BK11" s="113">
        <f t="shared" si="51"/>
        <v>0</v>
      </c>
      <c r="BL11" s="113">
        <f t="shared" si="51"/>
        <v>0</v>
      </c>
      <c r="BM11" s="113">
        <f t="shared" si="52"/>
        <v>0</v>
      </c>
      <c r="BN11" s="113">
        <f t="shared" si="52"/>
        <v>0</v>
      </c>
      <c r="BO11" s="113">
        <f t="shared" si="52"/>
        <v>0</v>
      </c>
      <c r="BP11" s="113">
        <f t="shared" si="52"/>
        <v>0</v>
      </c>
      <c r="BQ11" s="113">
        <f t="shared" si="52"/>
        <v>0</v>
      </c>
      <c r="BR11" s="113">
        <f t="shared" si="52"/>
        <v>0</v>
      </c>
      <c r="BS11" s="113">
        <f t="shared" si="52"/>
        <v>0</v>
      </c>
      <c r="BT11" s="113"/>
      <c r="BU11" s="113"/>
      <c r="BV11" s="113"/>
      <c r="BW11" s="113"/>
      <c r="BX11" s="113"/>
      <c r="BY11" s="113"/>
      <c r="BZ11" s="113"/>
      <c r="CA11" s="113"/>
      <c r="CB11" s="116"/>
      <c r="CC11" s="113">
        <f t="shared" ref="CC11:CR26" si="56">IF($F11=CC$8,$H11)+IF($I11=CC$8,$G11)</f>
        <v>0</v>
      </c>
      <c r="CD11" s="113">
        <f t="shared" si="53"/>
        <v>0</v>
      </c>
      <c r="CE11" s="113">
        <f t="shared" si="53"/>
        <v>0</v>
      </c>
      <c r="CF11" s="113">
        <f t="shared" si="53"/>
        <v>0</v>
      </c>
      <c r="CG11" s="113">
        <f t="shared" si="53"/>
        <v>0</v>
      </c>
      <c r="CH11" s="113">
        <f t="shared" si="53"/>
        <v>0</v>
      </c>
      <c r="CI11" s="113">
        <f t="shared" si="53"/>
        <v>0</v>
      </c>
      <c r="CJ11" s="113">
        <f t="shared" si="53"/>
        <v>0</v>
      </c>
      <c r="CK11" s="113">
        <f t="shared" si="53"/>
        <v>0</v>
      </c>
      <c r="CL11" s="113">
        <f t="shared" si="53"/>
        <v>0</v>
      </c>
      <c r="CM11" s="113">
        <f t="shared" si="53"/>
        <v>0</v>
      </c>
      <c r="CN11" s="113">
        <f t="shared" si="53"/>
        <v>0</v>
      </c>
      <c r="CO11" s="113">
        <f t="shared" si="53"/>
        <v>0</v>
      </c>
      <c r="CP11" s="113">
        <f t="shared" si="53"/>
        <v>0</v>
      </c>
      <c r="CQ11" s="113">
        <f t="shared" si="53"/>
        <v>0</v>
      </c>
      <c r="CR11" s="113">
        <f t="shared" si="53"/>
        <v>0</v>
      </c>
      <c r="CS11" s="113">
        <f t="shared" si="53"/>
        <v>0</v>
      </c>
      <c r="CT11" s="113">
        <f t="shared" si="54"/>
        <v>0</v>
      </c>
      <c r="CU11" s="113">
        <f t="shared" si="54"/>
        <v>0</v>
      </c>
      <c r="CV11" s="113">
        <f t="shared" si="54"/>
        <v>0</v>
      </c>
      <c r="CW11" s="113">
        <f t="shared" si="54"/>
        <v>0</v>
      </c>
      <c r="CX11" s="113">
        <f t="shared" si="54"/>
        <v>0</v>
      </c>
      <c r="CY11" s="113">
        <f t="shared" si="54"/>
        <v>0</v>
      </c>
      <c r="CZ11" s="113">
        <f t="shared" si="54"/>
        <v>0</v>
      </c>
      <c r="DA11" s="113"/>
      <c r="DB11" s="113"/>
      <c r="DC11" s="113"/>
      <c r="DD11" s="113"/>
      <c r="DE11" s="113"/>
      <c r="DF11" s="113"/>
      <c r="DG11" s="113"/>
      <c r="DH11" s="113"/>
      <c r="DI11" s="53"/>
      <c r="DJ11" s="121">
        <v>1</v>
      </c>
      <c r="DK11" s="85" t="str">
        <f>Paramètres!O10</f>
        <v>Maroc</v>
      </c>
      <c r="DL11" s="54">
        <f>Paramètres!P10</f>
        <v>3</v>
      </c>
      <c r="DM11" s="86">
        <f>Paramètres!Q10</f>
        <v>4</v>
      </c>
      <c r="DN11" s="86">
        <f>Paramètres!R10</f>
        <v>1</v>
      </c>
      <c r="DO11" s="86">
        <f>Paramètres!S10</f>
        <v>3</v>
      </c>
      <c r="DQ11" s="9"/>
      <c r="DR11" s="125" t="s">
        <v>93</v>
      </c>
      <c r="DS11" s="214"/>
      <c r="DT11" s="216"/>
      <c r="DU11" s="220">
        <f>DS11+DT11/10</f>
        <v>0</v>
      </c>
      <c r="DV11" s="227" t="str">
        <f>DR12</f>
        <v>Tunisie</v>
      </c>
      <c r="DW11" s="2"/>
      <c r="DX11" s="43"/>
      <c r="DY11" s="9" t="s">
        <v>0</v>
      </c>
      <c r="DZ11" s="4" t="s">
        <v>1</v>
      </c>
      <c r="EA11" s="9" t="s">
        <v>71</v>
      </c>
      <c r="EB11" s="9" t="s">
        <v>72</v>
      </c>
      <c r="EC11" s="2"/>
      <c r="ED11" s="10"/>
      <c r="EE11" s="12"/>
      <c r="EF11" s="2"/>
      <c r="EG11" s="2"/>
      <c r="EI11" s="2"/>
      <c r="EJ11" s="10"/>
      <c r="EK11" s="12"/>
      <c r="EL11" s="2"/>
      <c r="EM11" s="2"/>
    </row>
    <row r="12" spans="2:143" ht="18.7" customHeight="1" x14ac:dyDescent="0.2">
      <c r="B12" s="56" t="s">
        <v>31</v>
      </c>
      <c r="C12" s="56" t="s">
        <v>33</v>
      </c>
      <c r="D12" s="2"/>
      <c r="E12" s="235"/>
      <c r="F12" s="56" t="str">
        <f>VLOOKUP(B12,Paramètres!$C$10:$D$33,2,0)</f>
        <v>Zambie</v>
      </c>
      <c r="G12" s="205"/>
      <c r="H12" s="206"/>
      <c r="I12" s="56" t="str">
        <f>VLOOKUP(C12,Paramètres!$C$10:$D$33,2,0)</f>
        <v>Comores</v>
      </c>
      <c r="J12" s="61" t="s">
        <v>152</v>
      </c>
      <c r="K12" s="101" t="s">
        <v>149</v>
      </c>
      <c r="L12" s="62">
        <v>18</v>
      </c>
      <c r="M12" s="59" t="str">
        <f t="shared" si="47"/>
        <v>Non joué</v>
      </c>
      <c r="N12" s="111"/>
      <c r="O12" s="113">
        <f t="shared" si="48"/>
        <v>0</v>
      </c>
      <c r="P12" s="113">
        <f t="shared" si="48"/>
        <v>0</v>
      </c>
      <c r="Q12" s="113">
        <f t="shared" si="48"/>
        <v>0</v>
      </c>
      <c r="R12" s="113">
        <f t="shared" si="48"/>
        <v>0</v>
      </c>
      <c r="S12" s="113">
        <f t="shared" si="48"/>
        <v>0</v>
      </c>
      <c r="T12" s="113">
        <f t="shared" si="48"/>
        <v>0</v>
      </c>
      <c r="U12" s="113">
        <f t="shared" si="48"/>
        <v>0</v>
      </c>
      <c r="V12" s="113">
        <f t="shared" si="48"/>
        <v>0</v>
      </c>
      <c r="W12" s="113">
        <f t="shared" si="48"/>
        <v>0</v>
      </c>
      <c r="X12" s="113">
        <f t="shared" si="48"/>
        <v>0</v>
      </c>
      <c r="Y12" s="113">
        <f t="shared" si="49"/>
        <v>0</v>
      </c>
      <c r="Z12" s="113">
        <f t="shared" si="49"/>
        <v>0</v>
      </c>
      <c r="AA12" s="113">
        <f t="shared" si="49"/>
        <v>0</v>
      </c>
      <c r="AB12" s="113">
        <f t="shared" si="49"/>
        <v>0</v>
      </c>
      <c r="AC12" s="113">
        <f t="shared" si="49"/>
        <v>0</v>
      </c>
      <c r="AD12" s="113">
        <f t="shared" si="49"/>
        <v>0</v>
      </c>
      <c r="AE12" s="113">
        <f t="shared" si="49"/>
        <v>0</v>
      </c>
      <c r="AF12" s="113">
        <f t="shared" si="49"/>
        <v>0</v>
      </c>
      <c r="AG12" s="113">
        <f t="shared" si="49"/>
        <v>0</v>
      </c>
      <c r="AH12" s="113">
        <f t="shared" si="49"/>
        <v>0</v>
      </c>
      <c r="AI12" s="113">
        <f t="shared" si="50"/>
        <v>0</v>
      </c>
      <c r="AJ12" s="113">
        <f t="shared" si="50"/>
        <v>0</v>
      </c>
      <c r="AK12" s="113">
        <f t="shared" si="50"/>
        <v>0</v>
      </c>
      <c r="AL12" s="113">
        <f t="shared" si="50"/>
        <v>0</v>
      </c>
      <c r="AM12" s="113"/>
      <c r="AN12" s="113"/>
      <c r="AO12" s="113"/>
      <c r="AP12" s="113"/>
      <c r="AQ12" s="113"/>
      <c r="AR12" s="113"/>
      <c r="AS12" s="113"/>
      <c r="AT12" s="113"/>
      <c r="AU12" s="116"/>
      <c r="AV12" s="113">
        <f t="shared" si="55"/>
        <v>0</v>
      </c>
      <c r="AW12" s="113">
        <f t="shared" si="51"/>
        <v>0</v>
      </c>
      <c r="AX12" s="113">
        <f t="shared" si="51"/>
        <v>0</v>
      </c>
      <c r="AY12" s="113">
        <f t="shared" si="51"/>
        <v>0</v>
      </c>
      <c r="AZ12" s="113">
        <f t="shared" si="51"/>
        <v>0</v>
      </c>
      <c r="BA12" s="113">
        <f t="shared" si="51"/>
        <v>0</v>
      </c>
      <c r="BB12" s="113">
        <f t="shared" si="51"/>
        <v>0</v>
      </c>
      <c r="BC12" s="113">
        <f t="shared" si="51"/>
        <v>0</v>
      </c>
      <c r="BD12" s="113">
        <f t="shared" si="51"/>
        <v>0</v>
      </c>
      <c r="BE12" s="113">
        <f t="shared" si="51"/>
        <v>0</v>
      </c>
      <c r="BF12" s="113">
        <f t="shared" si="51"/>
        <v>0</v>
      </c>
      <c r="BG12" s="113">
        <f t="shared" si="51"/>
        <v>0</v>
      </c>
      <c r="BH12" s="113">
        <f t="shared" si="51"/>
        <v>0</v>
      </c>
      <c r="BI12" s="113">
        <f t="shared" si="51"/>
        <v>0</v>
      </c>
      <c r="BJ12" s="113">
        <f t="shared" si="51"/>
        <v>0</v>
      </c>
      <c r="BK12" s="113">
        <f t="shared" si="51"/>
        <v>0</v>
      </c>
      <c r="BL12" s="113">
        <f t="shared" si="51"/>
        <v>0</v>
      </c>
      <c r="BM12" s="113">
        <f t="shared" si="52"/>
        <v>0</v>
      </c>
      <c r="BN12" s="113">
        <f t="shared" si="52"/>
        <v>0</v>
      </c>
      <c r="BO12" s="113">
        <f t="shared" si="52"/>
        <v>0</v>
      </c>
      <c r="BP12" s="113">
        <f t="shared" si="52"/>
        <v>0</v>
      </c>
      <c r="BQ12" s="113">
        <f t="shared" si="52"/>
        <v>0</v>
      </c>
      <c r="BR12" s="113">
        <f t="shared" si="52"/>
        <v>0</v>
      </c>
      <c r="BS12" s="113">
        <f t="shared" si="52"/>
        <v>0</v>
      </c>
      <c r="BT12" s="113"/>
      <c r="BU12" s="113"/>
      <c r="BV12" s="113"/>
      <c r="BW12" s="113"/>
      <c r="BX12" s="113"/>
      <c r="BY12" s="113"/>
      <c r="BZ12" s="113"/>
      <c r="CA12" s="113"/>
      <c r="CB12" s="116"/>
      <c r="CC12" s="113">
        <f t="shared" si="56"/>
        <v>0</v>
      </c>
      <c r="CD12" s="113">
        <f t="shared" si="53"/>
        <v>0</v>
      </c>
      <c r="CE12" s="113">
        <f t="shared" si="53"/>
        <v>0</v>
      </c>
      <c r="CF12" s="113">
        <f t="shared" si="53"/>
        <v>0</v>
      </c>
      <c r="CG12" s="113">
        <f t="shared" si="53"/>
        <v>0</v>
      </c>
      <c r="CH12" s="113">
        <f t="shared" si="53"/>
        <v>0</v>
      </c>
      <c r="CI12" s="113">
        <f t="shared" si="53"/>
        <v>0</v>
      </c>
      <c r="CJ12" s="113">
        <f t="shared" si="53"/>
        <v>0</v>
      </c>
      <c r="CK12" s="113">
        <f t="shared" si="53"/>
        <v>0</v>
      </c>
      <c r="CL12" s="113">
        <f t="shared" si="53"/>
        <v>0</v>
      </c>
      <c r="CM12" s="113">
        <f t="shared" si="53"/>
        <v>0</v>
      </c>
      <c r="CN12" s="113">
        <f t="shared" si="53"/>
        <v>0</v>
      </c>
      <c r="CO12" s="113">
        <f t="shared" si="53"/>
        <v>0</v>
      </c>
      <c r="CP12" s="113">
        <f t="shared" si="53"/>
        <v>0</v>
      </c>
      <c r="CQ12" s="113">
        <f t="shared" si="53"/>
        <v>0</v>
      </c>
      <c r="CR12" s="113">
        <f t="shared" si="53"/>
        <v>0</v>
      </c>
      <c r="CS12" s="113">
        <f t="shared" si="53"/>
        <v>0</v>
      </c>
      <c r="CT12" s="113">
        <f t="shared" si="54"/>
        <v>0</v>
      </c>
      <c r="CU12" s="113">
        <f t="shared" si="54"/>
        <v>0</v>
      </c>
      <c r="CV12" s="113">
        <f t="shared" si="54"/>
        <v>0</v>
      </c>
      <c r="CW12" s="113">
        <f t="shared" si="54"/>
        <v>0</v>
      </c>
      <c r="CX12" s="113">
        <f t="shared" si="54"/>
        <v>0</v>
      </c>
      <c r="CY12" s="113">
        <f t="shared" si="54"/>
        <v>0</v>
      </c>
      <c r="CZ12" s="113">
        <f t="shared" si="54"/>
        <v>0</v>
      </c>
      <c r="DA12" s="113"/>
      <c r="DB12" s="113"/>
      <c r="DC12" s="113"/>
      <c r="DD12" s="113"/>
      <c r="DE12" s="113"/>
      <c r="DF12" s="113"/>
      <c r="DG12" s="113"/>
      <c r="DH12" s="113"/>
      <c r="DI12" s="53"/>
      <c r="DJ12" s="121">
        <v>2</v>
      </c>
      <c r="DK12" s="85" t="str">
        <f>Paramètres!O11</f>
        <v>Zambie</v>
      </c>
      <c r="DL12" s="54">
        <f>Paramètres!P11</f>
        <v>0</v>
      </c>
      <c r="DM12" s="86">
        <f>Paramètres!Q11</f>
        <v>0</v>
      </c>
      <c r="DN12" s="86">
        <f>Paramètres!R11</f>
        <v>0</v>
      </c>
      <c r="DO12" s="86">
        <f>Paramètres!S11</f>
        <v>0</v>
      </c>
      <c r="DQ12" s="9"/>
      <c r="DR12" s="175" t="str">
        <f>DK24</f>
        <v>Tunisie</v>
      </c>
      <c r="DS12" s="217"/>
      <c r="DT12" s="218"/>
      <c r="DU12" s="221"/>
      <c r="DV12" s="228"/>
      <c r="DW12" s="2"/>
      <c r="DX12" s="229" t="str">
        <f>IF(ISBLANK(DS9),"",VLOOKUP(LARGE(DU9:DU12,1),DU9:DV12,2,0))</f>
        <v/>
      </c>
      <c r="DY12" s="213"/>
      <c r="DZ12" s="231"/>
      <c r="EA12" s="219">
        <f>DY12+DZ12/10</f>
        <v>0</v>
      </c>
      <c r="EB12" s="233" t="str">
        <f>DX12</f>
        <v/>
      </c>
      <c r="EC12" s="2"/>
      <c r="ED12" s="10"/>
      <c r="EE12" s="12"/>
      <c r="EF12" s="2"/>
      <c r="EG12" s="2"/>
      <c r="EI12" s="2"/>
      <c r="EJ12" s="10"/>
      <c r="EK12" s="12"/>
      <c r="EL12" s="2"/>
      <c r="EM12" s="2"/>
    </row>
    <row r="13" spans="2:143" ht="18.7" customHeight="1" x14ac:dyDescent="0.2">
      <c r="B13" s="64" t="s">
        <v>55</v>
      </c>
      <c r="C13" s="56" t="s">
        <v>32</v>
      </c>
      <c r="D13" s="2"/>
      <c r="E13" s="235"/>
      <c r="F13" s="64" t="str">
        <f>VLOOKUP(B13,Paramètres!$C$10:$D$33,2,0)</f>
        <v>Maroc</v>
      </c>
      <c r="G13" s="205"/>
      <c r="H13" s="206"/>
      <c r="I13" s="56" t="str">
        <f>VLOOKUP(C13,Paramètres!$C$10:$D$33,2,0)</f>
        <v>Mali</v>
      </c>
      <c r="J13" s="61" t="s">
        <v>151</v>
      </c>
      <c r="K13" s="100" t="s">
        <v>148</v>
      </c>
      <c r="L13" s="62">
        <v>19</v>
      </c>
      <c r="M13" s="59" t="str">
        <f t="shared" si="47"/>
        <v>Non joué</v>
      </c>
      <c r="N13" s="111"/>
      <c r="O13" s="113">
        <f t="shared" si="48"/>
        <v>0</v>
      </c>
      <c r="P13" s="113">
        <f t="shared" si="48"/>
        <v>0</v>
      </c>
      <c r="Q13" s="113">
        <f t="shared" si="48"/>
        <v>0</v>
      </c>
      <c r="R13" s="113">
        <f t="shared" si="48"/>
        <v>0</v>
      </c>
      <c r="S13" s="113">
        <f t="shared" si="48"/>
        <v>0</v>
      </c>
      <c r="T13" s="113">
        <f t="shared" si="48"/>
        <v>0</v>
      </c>
      <c r="U13" s="113">
        <f t="shared" si="48"/>
        <v>0</v>
      </c>
      <c r="V13" s="113">
        <f t="shared" si="48"/>
        <v>0</v>
      </c>
      <c r="W13" s="113">
        <f t="shared" si="48"/>
        <v>0</v>
      </c>
      <c r="X13" s="113">
        <f t="shared" si="48"/>
        <v>0</v>
      </c>
      <c r="Y13" s="113">
        <f t="shared" si="49"/>
        <v>0</v>
      </c>
      <c r="Z13" s="113">
        <f t="shared" si="49"/>
        <v>0</v>
      </c>
      <c r="AA13" s="113">
        <f t="shared" si="49"/>
        <v>0</v>
      </c>
      <c r="AB13" s="113">
        <f t="shared" si="49"/>
        <v>0</v>
      </c>
      <c r="AC13" s="113">
        <f t="shared" si="49"/>
        <v>0</v>
      </c>
      <c r="AD13" s="113">
        <f t="shared" si="49"/>
        <v>0</v>
      </c>
      <c r="AE13" s="113">
        <f t="shared" si="49"/>
        <v>0</v>
      </c>
      <c r="AF13" s="113">
        <f t="shared" si="49"/>
        <v>0</v>
      </c>
      <c r="AG13" s="113">
        <f t="shared" si="49"/>
        <v>0</v>
      </c>
      <c r="AH13" s="113">
        <f t="shared" si="49"/>
        <v>0</v>
      </c>
      <c r="AI13" s="113">
        <f t="shared" si="50"/>
        <v>0</v>
      </c>
      <c r="AJ13" s="113">
        <f t="shared" si="50"/>
        <v>0</v>
      </c>
      <c r="AK13" s="113">
        <f t="shared" si="50"/>
        <v>0</v>
      </c>
      <c r="AL13" s="113">
        <f t="shared" si="50"/>
        <v>0</v>
      </c>
      <c r="AM13" s="113"/>
      <c r="AN13" s="113"/>
      <c r="AO13" s="113"/>
      <c r="AP13" s="113"/>
      <c r="AQ13" s="113"/>
      <c r="AR13" s="113"/>
      <c r="AS13" s="113"/>
      <c r="AT13" s="113"/>
      <c r="AU13" s="116"/>
      <c r="AV13" s="113">
        <f t="shared" si="55"/>
        <v>0</v>
      </c>
      <c r="AW13" s="113">
        <f t="shared" si="51"/>
        <v>0</v>
      </c>
      <c r="AX13" s="113">
        <f t="shared" si="51"/>
        <v>0</v>
      </c>
      <c r="AY13" s="113">
        <f t="shared" si="51"/>
        <v>0</v>
      </c>
      <c r="AZ13" s="113">
        <f t="shared" si="51"/>
        <v>0</v>
      </c>
      <c r="BA13" s="113">
        <f t="shared" si="51"/>
        <v>0</v>
      </c>
      <c r="BB13" s="113">
        <f t="shared" si="51"/>
        <v>0</v>
      </c>
      <c r="BC13" s="113">
        <f t="shared" si="51"/>
        <v>0</v>
      </c>
      <c r="BD13" s="113">
        <f t="shared" si="51"/>
        <v>0</v>
      </c>
      <c r="BE13" s="113">
        <f t="shared" si="51"/>
        <v>0</v>
      </c>
      <c r="BF13" s="113">
        <f t="shared" si="51"/>
        <v>0</v>
      </c>
      <c r="BG13" s="113">
        <f t="shared" si="51"/>
        <v>0</v>
      </c>
      <c r="BH13" s="113">
        <f t="shared" si="51"/>
        <v>0</v>
      </c>
      <c r="BI13" s="113">
        <f t="shared" si="51"/>
        <v>0</v>
      </c>
      <c r="BJ13" s="113">
        <f t="shared" si="51"/>
        <v>0</v>
      </c>
      <c r="BK13" s="113">
        <f t="shared" si="51"/>
        <v>0</v>
      </c>
      <c r="BL13" s="113">
        <f t="shared" si="51"/>
        <v>0</v>
      </c>
      <c r="BM13" s="113">
        <f t="shared" si="52"/>
        <v>0</v>
      </c>
      <c r="BN13" s="113">
        <f t="shared" si="52"/>
        <v>0</v>
      </c>
      <c r="BO13" s="113">
        <f t="shared" si="52"/>
        <v>0</v>
      </c>
      <c r="BP13" s="113">
        <f t="shared" si="52"/>
        <v>0</v>
      </c>
      <c r="BQ13" s="113">
        <f t="shared" si="52"/>
        <v>0</v>
      </c>
      <c r="BR13" s="113">
        <f t="shared" si="52"/>
        <v>0</v>
      </c>
      <c r="BS13" s="113">
        <f t="shared" si="52"/>
        <v>0</v>
      </c>
      <c r="BT13" s="113"/>
      <c r="BU13" s="113"/>
      <c r="BV13" s="113"/>
      <c r="BW13" s="113"/>
      <c r="BX13" s="113"/>
      <c r="BY13" s="113"/>
      <c r="BZ13" s="113"/>
      <c r="CA13" s="113"/>
      <c r="CB13" s="116"/>
      <c r="CC13" s="113">
        <f t="shared" si="56"/>
        <v>0</v>
      </c>
      <c r="CD13" s="113">
        <f t="shared" si="53"/>
        <v>0</v>
      </c>
      <c r="CE13" s="113">
        <f t="shared" si="53"/>
        <v>0</v>
      </c>
      <c r="CF13" s="113">
        <f t="shared" si="53"/>
        <v>0</v>
      </c>
      <c r="CG13" s="113">
        <f t="shared" si="53"/>
        <v>0</v>
      </c>
      <c r="CH13" s="113">
        <f t="shared" si="53"/>
        <v>0</v>
      </c>
      <c r="CI13" s="113">
        <f t="shared" si="53"/>
        <v>0</v>
      </c>
      <c r="CJ13" s="113">
        <f t="shared" si="53"/>
        <v>0</v>
      </c>
      <c r="CK13" s="113">
        <f t="shared" si="53"/>
        <v>0</v>
      </c>
      <c r="CL13" s="113">
        <f t="shared" si="53"/>
        <v>0</v>
      </c>
      <c r="CM13" s="113">
        <f t="shared" si="53"/>
        <v>0</v>
      </c>
      <c r="CN13" s="113">
        <f t="shared" si="53"/>
        <v>0</v>
      </c>
      <c r="CO13" s="113">
        <f t="shared" si="53"/>
        <v>0</v>
      </c>
      <c r="CP13" s="113">
        <f t="shared" si="53"/>
        <v>0</v>
      </c>
      <c r="CQ13" s="113">
        <f t="shared" si="53"/>
        <v>0</v>
      </c>
      <c r="CR13" s="113">
        <f t="shared" si="53"/>
        <v>0</v>
      </c>
      <c r="CS13" s="113">
        <f t="shared" si="53"/>
        <v>0</v>
      </c>
      <c r="CT13" s="113">
        <f t="shared" si="54"/>
        <v>0</v>
      </c>
      <c r="CU13" s="113">
        <f t="shared" si="54"/>
        <v>0</v>
      </c>
      <c r="CV13" s="113">
        <f t="shared" si="54"/>
        <v>0</v>
      </c>
      <c r="CW13" s="113">
        <f t="shared" si="54"/>
        <v>0</v>
      </c>
      <c r="CX13" s="113">
        <f t="shared" si="54"/>
        <v>0</v>
      </c>
      <c r="CY13" s="113">
        <f t="shared" si="54"/>
        <v>0</v>
      </c>
      <c r="CZ13" s="113">
        <f t="shared" si="54"/>
        <v>0</v>
      </c>
      <c r="DA13" s="113"/>
      <c r="DB13" s="113"/>
      <c r="DC13" s="113"/>
      <c r="DD13" s="113"/>
      <c r="DE13" s="113"/>
      <c r="DF13" s="113"/>
      <c r="DG13" s="113"/>
      <c r="DH13" s="113"/>
      <c r="DI13" s="53"/>
      <c r="DJ13" s="121">
        <v>3</v>
      </c>
      <c r="DK13" s="60" t="str">
        <f>Paramètres!O12</f>
        <v>Mali</v>
      </c>
      <c r="DL13" s="54">
        <f>Paramètres!P12</f>
        <v>0</v>
      </c>
      <c r="DM13" s="86">
        <f>Paramètres!Q12</f>
        <v>0</v>
      </c>
      <c r="DN13" s="86">
        <f>Paramètres!R12</f>
        <v>0</v>
      </c>
      <c r="DO13" s="86">
        <f>Paramètres!S12</f>
        <v>0</v>
      </c>
      <c r="DQ13" s="9"/>
      <c r="DR13" s="200" t="s">
        <v>180</v>
      </c>
      <c r="DS13" s="47"/>
      <c r="DT13" s="48"/>
      <c r="DU13" s="9"/>
      <c r="DV13" s="9"/>
      <c r="DW13" s="4"/>
      <c r="DX13" s="230"/>
      <c r="DY13" s="214"/>
      <c r="DZ13" s="256"/>
      <c r="EA13" s="220"/>
      <c r="EB13" s="227"/>
      <c r="EC13" s="2"/>
      <c r="ED13" s="10"/>
      <c r="EE13" s="12"/>
      <c r="EF13" s="2"/>
      <c r="EG13" s="2"/>
      <c r="EI13" s="2"/>
      <c r="EJ13" s="10"/>
      <c r="EK13" s="12"/>
      <c r="EL13" s="2"/>
      <c r="EM13" s="2"/>
    </row>
    <row r="14" spans="2:143" ht="18.7" customHeight="1" x14ac:dyDescent="0.2">
      <c r="B14" s="56" t="s">
        <v>33</v>
      </c>
      <c r="C14" s="56" t="s">
        <v>55</v>
      </c>
      <c r="D14" s="2"/>
      <c r="E14" s="235"/>
      <c r="F14" s="56" t="str">
        <f>VLOOKUP(B14,Paramètres!$C$10:$D$33,2,0)</f>
        <v>Comores</v>
      </c>
      <c r="G14" s="205">
        <v>1</v>
      </c>
      <c r="H14" s="206">
        <v>4</v>
      </c>
      <c r="I14" s="56" t="str">
        <f>VLOOKUP(C14,Paramètres!$C$10:$D$33,2,0)</f>
        <v>Maroc</v>
      </c>
      <c r="J14" s="57" t="s">
        <v>147</v>
      </c>
      <c r="K14" s="100" t="s">
        <v>148</v>
      </c>
      <c r="L14" s="58">
        <v>35</v>
      </c>
      <c r="M14" s="59" t="str">
        <f t="shared" si="47"/>
        <v>Maroc</v>
      </c>
      <c r="N14" s="111"/>
      <c r="O14" s="113">
        <f t="shared" si="48"/>
        <v>3</v>
      </c>
      <c r="P14" s="113">
        <f t="shared" si="48"/>
        <v>0</v>
      </c>
      <c r="Q14" s="113">
        <f t="shared" si="48"/>
        <v>0</v>
      </c>
      <c r="R14" s="113">
        <f t="shared" si="48"/>
        <v>0</v>
      </c>
      <c r="S14" s="113">
        <f t="shared" si="48"/>
        <v>0</v>
      </c>
      <c r="T14" s="113">
        <f t="shared" si="48"/>
        <v>0</v>
      </c>
      <c r="U14" s="113">
        <f t="shared" si="48"/>
        <v>0</v>
      </c>
      <c r="V14" s="113">
        <f t="shared" si="48"/>
        <v>0</v>
      </c>
      <c r="W14" s="113">
        <f t="shared" si="48"/>
        <v>0</v>
      </c>
      <c r="X14" s="113">
        <f t="shared" si="48"/>
        <v>0</v>
      </c>
      <c r="Y14" s="113">
        <f t="shared" si="49"/>
        <v>0</v>
      </c>
      <c r="Z14" s="113">
        <f t="shared" si="49"/>
        <v>0</v>
      </c>
      <c r="AA14" s="113">
        <f t="shared" si="49"/>
        <v>0</v>
      </c>
      <c r="AB14" s="113">
        <f t="shared" si="49"/>
        <v>0</v>
      </c>
      <c r="AC14" s="113">
        <f t="shared" si="49"/>
        <v>0</v>
      </c>
      <c r="AD14" s="113">
        <f t="shared" si="49"/>
        <v>0</v>
      </c>
      <c r="AE14" s="113">
        <f t="shared" si="49"/>
        <v>0</v>
      </c>
      <c r="AF14" s="113">
        <f t="shared" si="49"/>
        <v>0</v>
      </c>
      <c r="AG14" s="113">
        <f t="shared" si="49"/>
        <v>0</v>
      </c>
      <c r="AH14" s="113">
        <f t="shared" si="49"/>
        <v>0</v>
      </c>
      <c r="AI14" s="113">
        <f t="shared" si="50"/>
        <v>0</v>
      </c>
      <c r="AJ14" s="113">
        <f t="shared" si="50"/>
        <v>0</v>
      </c>
      <c r="AK14" s="113">
        <f t="shared" si="50"/>
        <v>0</v>
      </c>
      <c r="AL14" s="113">
        <f t="shared" si="50"/>
        <v>0</v>
      </c>
      <c r="AM14" s="113"/>
      <c r="AN14" s="113"/>
      <c r="AO14" s="113"/>
      <c r="AP14" s="113"/>
      <c r="AQ14" s="113"/>
      <c r="AR14" s="113"/>
      <c r="AS14" s="113"/>
      <c r="AT14" s="113"/>
      <c r="AU14" s="116"/>
      <c r="AV14" s="113">
        <f t="shared" si="55"/>
        <v>4</v>
      </c>
      <c r="AW14" s="113">
        <f t="shared" si="51"/>
        <v>0</v>
      </c>
      <c r="AX14" s="113">
        <f t="shared" si="51"/>
        <v>0</v>
      </c>
      <c r="AY14" s="113">
        <f t="shared" si="51"/>
        <v>1</v>
      </c>
      <c r="AZ14" s="113">
        <f t="shared" si="51"/>
        <v>0</v>
      </c>
      <c r="BA14" s="113">
        <f t="shared" si="51"/>
        <v>0</v>
      </c>
      <c r="BB14" s="113">
        <f t="shared" si="51"/>
        <v>0</v>
      </c>
      <c r="BC14" s="113">
        <f t="shared" si="51"/>
        <v>0</v>
      </c>
      <c r="BD14" s="113">
        <f t="shared" si="51"/>
        <v>0</v>
      </c>
      <c r="BE14" s="113">
        <f t="shared" si="51"/>
        <v>0</v>
      </c>
      <c r="BF14" s="113">
        <f t="shared" si="51"/>
        <v>0</v>
      </c>
      <c r="BG14" s="113">
        <f t="shared" si="51"/>
        <v>0</v>
      </c>
      <c r="BH14" s="113">
        <f t="shared" si="51"/>
        <v>0</v>
      </c>
      <c r="BI14" s="113">
        <f t="shared" si="51"/>
        <v>0</v>
      </c>
      <c r="BJ14" s="113">
        <f t="shared" si="51"/>
        <v>0</v>
      </c>
      <c r="BK14" s="113">
        <f t="shared" si="51"/>
        <v>0</v>
      </c>
      <c r="BL14" s="113">
        <f t="shared" si="51"/>
        <v>0</v>
      </c>
      <c r="BM14" s="113">
        <f t="shared" si="52"/>
        <v>0</v>
      </c>
      <c r="BN14" s="113">
        <f t="shared" si="52"/>
        <v>0</v>
      </c>
      <c r="BO14" s="113">
        <f t="shared" si="52"/>
        <v>0</v>
      </c>
      <c r="BP14" s="113">
        <f t="shared" si="52"/>
        <v>0</v>
      </c>
      <c r="BQ14" s="113">
        <f t="shared" si="52"/>
        <v>0</v>
      </c>
      <c r="BR14" s="113">
        <f t="shared" si="52"/>
        <v>0</v>
      </c>
      <c r="BS14" s="113">
        <f t="shared" si="52"/>
        <v>0</v>
      </c>
      <c r="BT14" s="113"/>
      <c r="BU14" s="113"/>
      <c r="BV14" s="113"/>
      <c r="BW14" s="113"/>
      <c r="BX14" s="113"/>
      <c r="BY14" s="113"/>
      <c r="BZ14" s="113"/>
      <c r="CA14" s="113"/>
      <c r="CB14" s="116"/>
      <c r="CC14" s="113">
        <f t="shared" si="56"/>
        <v>1</v>
      </c>
      <c r="CD14" s="113">
        <f t="shared" si="53"/>
        <v>0</v>
      </c>
      <c r="CE14" s="113">
        <f t="shared" si="53"/>
        <v>0</v>
      </c>
      <c r="CF14" s="113">
        <f t="shared" si="53"/>
        <v>4</v>
      </c>
      <c r="CG14" s="113">
        <f t="shared" si="53"/>
        <v>0</v>
      </c>
      <c r="CH14" s="113">
        <f t="shared" si="53"/>
        <v>0</v>
      </c>
      <c r="CI14" s="113">
        <f t="shared" si="53"/>
        <v>0</v>
      </c>
      <c r="CJ14" s="113">
        <f t="shared" si="53"/>
        <v>0</v>
      </c>
      <c r="CK14" s="113">
        <f t="shared" si="53"/>
        <v>0</v>
      </c>
      <c r="CL14" s="113">
        <f t="shared" si="53"/>
        <v>0</v>
      </c>
      <c r="CM14" s="113">
        <f t="shared" si="53"/>
        <v>0</v>
      </c>
      <c r="CN14" s="113">
        <f t="shared" si="53"/>
        <v>0</v>
      </c>
      <c r="CO14" s="113">
        <f t="shared" si="53"/>
        <v>0</v>
      </c>
      <c r="CP14" s="113">
        <f t="shared" si="53"/>
        <v>0</v>
      </c>
      <c r="CQ14" s="113">
        <f t="shared" si="53"/>
        <v>0</v>
      </c>
      <c r="CR14" s="113">
        <f t="shared" si="53"/>
        <v>0</v>
      </c>
      <c r="CS14" s="113">
        <f t="shared" si="53"/>
        <v>0</v>
      </c>
      <c r="CT14" s="113">
        <f t="shared" si="54"/>
        <v>0</v>
      </c>
      <c r="CU14" s="113">
        <f t="shared" si="54"/>
        <v>0</v>
      </c>
      <c r="CV14" s="113">
        <f t="shared" si="54"/>
        <v>0</v>
      </c>
      <c r="CW14" s="113">
        <f t="shared" si="54"/>
        <v>0</v>
      </c>
      <c r="CX14" s="113">
        <f t="shared" si="54"/>
        <v>0</v>
      </c>
      <c r="CY14" s="113">
        <f t="shared" si="54"/>
        <v>0</v>
      </c>
      <c r="CZ14" s="113">
        <f t="shared" si="54"/>
        <v>0</v>
      </c>
      <c r="DA14" s="113"/>
      <c r="DB14" s="113"/>
      <c r="DC14" s="113"/>
      <c r="DD14" s="113"/>
      <c r="DE14" s="113"/>
      <c r="DF14" s="113"/>
      <c r="DG14" s="113"/>
      <c r="DH14" s="113"/>
      <c r="DI14" s="53"/>
      <c r="DJ14" s="121">
        <v>4</v>
      </c>
      <c r="DK14" s="60" t="str">
        <f>Paramètres!O13</f>
        <v>Comores</v>
      </c>
      <c r="DL14" s="54">
        <f>Paramètres!P13</f>
        <v>0</v>
      </c>
      <c r="DM14" s="86">
        <f>Paramètres!Q13</f>
        <v>1</v>
      </c>
      <c r="DN14" s="86">
        <f>Paramètres!R13</f>
        <v>4</v>
      </c>
      <c r="DO14" s="86">
        <f>Paramètres!S13</f>
        <v>-3</v>
      </c>
      <c r="DQ14" s="9"/>
      <c r="DR14" s="10"/>
      <c r="DS14" s="9" t="s">
        <v>0</v>
      </c>
      <c r="DT14" s="4" t="s">
        <v>1</v>
      </c>
      <c r="DU14" s="9"/>
      <c r="DV14" s="9"/>
      <c r="DW14" s="4"/>
      <c r="DX14" s="230" t="str">
        <f>IF(ISBLANK(DS15),"",VLOOKUP(LARGE(DU15:DU18,1),DU15:DV18,2,0))</f>
        <v/>
      </c>
      <c r="DY14" s="214"/>
      <c r="DZ14" s="225"/>
      <c r="EA14" s="220">
        <f>DY14+DZ14/10</f>
        <v>0</v>
      </c>
      <c r="EB14" s="227" t="str">
        <f>DX14</f>
        <v/>
      </c>
      <c r="EC14" s="2"/>
      <c r="ED14" s="10"/>
      <c r="EE14" s="12"/>
      <c r="EF14" s="2"/>
      <c r="EG14" s="2"/>
      <c r="EI14" s="2"/>
      <c r="EJ14" s="10"/>
      <c r="EK14" s="12"/>
      <c r="EL14" s="2"/>
      <c r="EM14" s="2"/>
    </row>
    <row r="15" spans="2:143" ht="18.7" customHeight="1" x14ac:dyDescent="0.2">
      <c r="B15" s="65" t="s">
        <v>31</v>
      </c>
      <c r="C15" s="65" t="s">
        <v>32</v>
      </c>
      <c r="D15" s="2"/>
      <c r="E15" s="236"/>
      <c r="F15" s="65" t="str">
        <f>VLOOKUP(B15,Paramètres!$C$10:$D$33,2,0)</f>
        <v>Zambie</v>
      </c>
      <c r="G15" s="207"/>
      <c r="H15" s="208"/>
      <c r="I15" s="65" t="str">
        <f>VLOOKUP(C15,Paramètres!$C$10:$D$33,2,0)</f>
        <v>Mali</v>
      </c>
      <c r="J15" s="66" t="s">
        <v>150</v>
      </c>
      <c r="K15" s="102" t="s">
        <v>149</v>
      </c>
      <c r="L15" s="67">
        <v>36</v>
      </c>
      <c r="M15" s="68" t="str">
        <f t="shared" si="47"/>
        <v>Non joué</v>
      </c>
      <c r="N15" s="111"/>
      <c r="O15" s="113">
        <f t="shared" si="48"/>
        <v>0</v>
      </c>
      <c r="P15" s="113">
        <f t="shared" si="48"/>
        <v>0</v>
      </c>
      <c r="Q15" s="113">
        <f t="shared" si="48"/>
        <v>0</v>
      </c>
      <c r="R15" s="113">
        <f t="shared" si="48"/>
        <v>0</v>
      </c>
      <c r="S15" s="113">
        <f t="shared" si="48"/>
        <v>0</v>
      </c>
      <c r="T15" s="113">
        <f t="shared" si="48"/>
        <v>0</v>
      </c>
      <c r="U15" s="113">
        <f t="shared" si="48"/>
        <v>0</v>
      </c>
      <c r="V15" s="113">
        <f t="shared" si="48"/>
        <v>0</v>
      </c>
      <c r="W15" s="113">
        <f t="shared" si="48"/>
        <v>0</v>
      </c>
      <c r="X15" s="113">
        <f t="shared" si="48"/>
        <v>0</v>
      </c>
      <c r="Y15" s="113">
        <f t="shared" si="49"/>
        <v>0</v>
      </c>
      <c r="Z15" s="113">
        <f t="shared" si="49"/>
        <v>0</v>
      </c>
      <c r="AA15" s="113">
        <f t="shared" si="49"/>
        <v>0</v>
      </c>
      <c r="AB15" s="113">
        <f t="shared" si="49"/>
        <v>0</v>
      </c>
      <c r="AC15" s="113">
        <f t="shared" si="49"/>
        <v>0</v>
      </c>
      <c r="AD15" s="113">
        <f t="shared" si="49"/>
        <v>0</v>
      </c>
      <c r="AE15" s="113">
        <f t="shared" si="49"/>
        <v>0</v>
      </c>
      <c r="AF15" s="113">
        <f t="shared" si="49"/>
        <v>0</v>
      </c>
      <c r="AG15" s="113">
        <f t="shared" si="49"/>
        <v>0</v>
      </c>
      <c r="AH15" s="113">
        <f t="shared" si="49"/>
        <v>0</v>
      </c>
      <c r="AI15" s="113">
        <f t="shared" si="50"/>
        <v>0</v>
      </c>
      <c r="AJ15" s="113">
        <f t="shared" si="50"/>
        <v>0</v>
      </c>
      <c r="AK15" s="113">
        <f t="shared" si="50"/>
        <v>0</v>
      </c>
      <c r="AL15" s="113">
        <f t="shared" si="50"/>
        <v>0</v>
      </c>
      <c r="AM15" s="113"/>
      <c r="AN15" s="113"/>
      <c r="AO15" s="113"/>
      <c r="AP15" s="113"/>
      <c r="AQ15" s="113"/>
      <c r="AR15" s="113"/>
      <c r="AS15" s="113"/>
      <c r="AT15" s="113"/>
      <c r="AU15" s="116"/>
      <c r="AV15" s="113">
        <f t="shared" si="55"/>
        <v>0</v>
      </c>
      <c r="AW15" s="113">
        <f t="shared" si="51"/>
        <v>0</v>
      </c>
      <c r="AX15" s="113">
        <f t="shared" si="51"/>
        <v>0</v>
      </c>
      <c r="AY15" s="113">
        <f t="shared" si="51"/>
        <v>0</v>
      </c>
      <c r="AZ15" s="113">
        <f t="shared" si="51"/>
        <v>0</v>
      </c>
      <c r="BA15" s="113">
        <f t="shared" si="51"/>
        <v>0</v>
      </c>
      <c r="BB15" s="113">
        <f t="shared" si="51"/>
        <v>0</v>
      </c>
      <c r="BC15" s="113">
        <f t="shared" si="51"/>
        <v>0</v>
      </c>
      <c r="BD15" s="113">
        <f t="shared" si="51"/>
        <v>0</v>
      </c>
      <c r="BE15" s="113">
        <f t="shared" si="51"/>
        <v>0</v>
      </c>
      <c r="BF15" s="113">
        <f t="shared" si="51"/>
        <v>0</v>
      </c>
      <c r="BG15" s="113">
        <f t="shared" si="51"/>
        <v>0</v>
      </c>
      <c r="BH15" s="113">
        <f t="shared" si="51"/>
        <v>0</v>
      </c>
      <c r="BI15" s="113">
        <f t="shared" si="51"/>
        <v>0</v>
      </c>
      <c r="BJ15" s="113">
        <f t="shared" si="51"/>
        <v>0</v>
      </c>
      <c r="BK15" s="113">
        <f t="shared" si="51"/>
        <v>0</v>
      </c>
      <c r="BL15" s="113">
        <f t="shared" si="51"/>
        <v>0</v>
      </c>
      <c r="BM15" s="113">
        <f t="shared" si="52"/>
        <v>0</v>
      </c>
      <c r="BN15" s="113">
        <f t="shared" si="52"/>
        <v>0</v>
      </c>
      <c r="BO15" s="113">
        <f t="shared" si="52"/>
        <v>0</v>
      </c>
      <c r="BP15" s="113">
        <f t="shared" si="52"/>
        <v>0</v>
      </c>
      <c r="BQ15" s="113">
        <f t="shared" si="52"/>
        <v>0</v>
      </c>
      <c r="BR15" s="113">
        <f t="shared" si="52"/>
        <v>0</v>
      </c>
      <c r="BS15" s="113">
        <f t="shared" si="52"/>
        <v>0</v>
      </c>
      <c r="BT15" s="113"/>
      <c r="BU15" s="113"/>
      <c r="BV15" s="113"/>
      <c r="BW15" s="113"/>
      <c r="BX15" s="113"/>
      <c r="BY15" s="113"/>
      <c r="BZ15" s="113"/>
      <c r="CA15" s="113"/>
      <c r="CB15" s="116"/>
      <c r="CC15" s="113">
        <f t="shared" si="56"/>
        <v>0</v>
      </c>
      <c r="CD15" s="113">
        <f t="shared" si="53"/>
        <v>0</v>
      </c>
      <c r="CE15" s="113">
        <f t="shared" si="53"/>
        <v>0</v>
      </c>
      <c r="CF15" s="113">
        <f t="shared" si="53"/>
        <v>0</v>
      </c>
      <c r="CG15" s="113">
        <f t="shared" si="53"/>
        <v>0</v>
      </c>
      <c r="CH15" s="113">
        <f t="shared" si="53"/>
        <v>0</v>
      </c>
      <c r="CI15" s="113">
        <f t="shared" si="53"/>
        <v>0</v>
      </c>
      <c r="CJ15" s="113">
        <f t="shared" si="53"/>
        <v>0</v>
      </c>
      <c r="CK15" s="113">
        <f t="shared" si="53"/>
        <v>0</v>
      </c>
      <c r="CL15" s="113">
        <f t="shared" si="53"/>
        <v>0</v>
      </c>
      <c r="CM15" s="113">
        <f t="shared" si="53"/>
        <v>0</v>
      </c>
      <c r="CN15" s="113">
        <f t="shared" si="53"/>
        <v>0</v>
      </c>
      <c r="CO15" s="113">
        <f t="shared" si="53"/>
        <v>0</v>
      </c>
      <c r="CP15" s="113">
        <f t="shared" si="53"/>
        <v>0</v>
      </c>
      <c r="CQ15" s="113">
        <f t="shared" si="53"/>
        <v>0</v>
      </c>
      <c r="CR15" s="113">
        <f t="shared" si="53"/>
        <v>0</v>
      </c>
      <c r="CS15" s="113">
        <f t="shared" si="53"/>
        <v>0</v>
      </c>
      <c r="CT15" s="113">
        <f t="shared" si="54"/>
        <v>0</v>
      </c>
      <c r="CU15" s="113">
        <f t="shared" si="54"/>
        <v>0</v>
      </c>
      <c r="CV15" s="113">
        <f t="shared" si="54"/>
        <v>0</v>
      </c>
      <c r="CW15" s="113">
        <f t="shared" si="54"/>
        <v>0</v>
      </c>
      <c r="CX15" s="113">
        <f t="shared" si="54"/>
        <v>0</v>
      </c>
      <c r="CY15" s="113">
        <f t="shared" si="54"/>
        <v>0</v>
      </c>
      <c r="CZ15" s="113">
        <f t="shared" si="54"/>
        <v>0</v>
      </c>
      <c r="DA15" s="113"/>
      <c r="DB15" s="113"/>
      <c r="DC15" s="113"/>
      <c r="DD15" s="113"/>
      <c r="DE15" s="113"/>
      <c r="DF15" s="113"/>
      <c r="DG15" s="113"/>
      <c r="DH15" s="113"/>
      <c r="DI15" s="53"/>
      <c r="DJ15" s="53"/>
      <c r="DK15" s="69"/>
      <c r="DL15" s="69"/>
      <c r="DM15" s="2"/>
      <c r="DN15" s="2"/>
      <c r="DO15" s="2"/>
      <c r="DP15" s="248"/>
      <c r="DQ15" s="249"/>
      <c r="DR15" s="123" t="s">
        <v>92</v>
      </c>
      <c r="DS15" s="213"/>
      <c r="DT15" s="215"/>
      <c r="DU15" s="219">
        <f>DS15+DT15/10</f>
        <v>0</v>
      </c>
      <c r="DV15" s="233" t="str">
        <f>DR16</f>
        <v>Ségénal</v>
      </c>
      <c r="DW15" s="2"/>
      <c r="DX15" s="232"/>
      <c r="DY15" s="217"/>
      <c r="DZ15" s="257"/>
      <c r="EA15" s="221"/>
      <c r="EB15" s="228"/>
      <c r="EC15" s="2"/>
      <c r="ED15" s="10"/>
      <c r="EE15" s="12"/>
      <c r="EF15" s="2"/>
      <c r="EG15" s="2"/>
      <c r="EI15" s="2"/>
      <c r="EJ15" s="10"/>
      <c r="EK15" s="12"/>
      <c r="EL15" s="2"/>
      <c r="EM15" s="2"/>
    </row>
    <row r="16" spans="2:143" ht="18.7" customHeight="1" x14ac:dyDescent="0.2">
      <c r="B16" s="49" t="s">
        <v>34</v>
      </c>
      <c r="C16" s="49" t="s">
        <v>35</v>
      </c>
      <c r="D16" s="2"/>
      <c r="E16" s="237" t="s">
        <v>11</v>
      </c>
      <c r="F16" s="49" t="str">
        <f>VLOOKUP(B16,Paramètres!$C$10:$D$33,2,0)</f>
        <v>Egypte</v>
      </c>
      <c r="G16" s="203"/>
      <c r="H16" s="204"/>
      <c r="I16" s="49" t="str">
        <f>VLOOKUP(C16,Paramètres!$C$10:$D$33,2,0)</f>
        <v>Afrique du Sud</v>
      </c>
      <c r="J16" s="50" t="s">
        <v>158</v>
      </c>
      <c r="K16" s="99" t="s">
        <v>155</v>
      </c>
      <c r="L16" s="51">
        <v>3</v>
      </c>
      <c r="M16" s="52" t="str">
        <f t="shared" si="47"/>
        <v>Non joué</v>
      </c>
      <c r="N16" s="111"/>
      <c r="O16" s="113">
        <f t="shared" si="48"/>
        <v>0</v>
      </c>
      <c r="P16" s="113">
        <f t="shared" si="48"/>
        <v>0</v>
      </c>
      <c r="Q16" s="113">
        <f t="shared" si="48"/>
        <v>0</v>
      </c>
      <c r="R16" s="113">
        <f t="shared" si="48"/>
        <v>0</v>
      </c>
      <c r="S16" s="113">
        <f t="shared" si="48"/>
        <v>0</v>
      </c>
      <c r="T16" s="113">
        <f t="shared" si="48"/>
        <v>0</v>
      </c>
      <c r="U16" s="113">
        <f t="shared" si="48"/>
        <v>0</v>
      </c>
      <c r="V16" s="113">
        <f t="shared" si="48"/>
        <v>0</v>
      </c>
      <c r="W16" s="113">
        <f t="shared" si="48"/>
        <v>0</v>
      </c>
      <c r="X16" s="113">
        <f t="shared" si="48"/>
        <v>0</v>
      </c>
      <c r="Y16" s="113">
        <f t="shared" si="49"/>
        <v>0</v>
      </c>
      <c r="Z16" s="113">
        <f t="shared" si="49"/>
        <v>0</v>
      </c>
      <c r="AA16" s="113">
        <f t="shared" si="49"/>
        <v>0</v>
      </c>
      <c r="AB16" s="113">
        <f t="shared" si="49"/>
        <v>0</v>
      </c>
      <c r="AC16" s="113">
        <f t="shared" si="49"/>
        <v>0</v>
      </c>
      <c r="AD16" s="113">
        <f t="shared" si="49"/>
        <v>0</v>
      </c>
      <c r="AE16" s="113">
        <f t="shared" si="49"/>
        <v>0</v>
      </c>
      <c r="AF16" s="113">
        <f t="shared" si="49"/>
        <v>0</v>
      </c>
      <c r="AG16" s="113">
        <f t="shared" si="49"/>
        <v>0</v>
      </c>
      <c r="AH16" s="113">
        <f t="shared" si="49"/>
        <v>0</v>
      </c>
      <c r="AI16" s="113">
        <f t="shared" si="50"/>
        <v>0</v>
      </c>
      <c r="AJ16" s="113">
        <f t="shared" si="50"/>
        <v>0</v>
      </c>
      <c r="AK16" s="113">
        <f t="shared" si="50"/>
        <v>0</v>
      </c>
      <c r="AL16" s="113">
        <f t="shared" si="50"/>
        <v>0</v>
      </c>
      <c r="AM16" s="113"/>
      <c r="AN16" s="113"/>
      <c r="AO16" s="113"/>
      <c r="AP16" s="113"/>
      <c r="AQ16" s="113"/>
      <c r="AR16" s="113"/>
      <c r="AS16" s="113"/>
      <c r="AT16" s="113"/>
      <c r="AU16" s="116"/>
      <c r="AV16" s="113">
        <f t="shared" si="55"/>
        <v>0</v>
      </c>
      <c r="AW16" s="113">
        <f t="shared" si="51"/>
        <v>0</v>
      </c>
      <c r="AX16" s="113">
        <f t="shared" si="51"/>
        <v>0</v>
      </c>
      <c r="AY16" s="113">
        <f t="shared" si="51"/>
        <v>0</v>
      </c>
      <c r="AZ16" s="113">
        <f t="shared" si="51"/>
        <v>0</v>
      </c>
      <c r="BA16" s="113">
        <f t="shared" si="51"/>
        <v>0</v>
      </c>
      <c r="BB16" s="113">
        <f t="shared" si="51"/>
        <v>0</v>
      </c>
      <c r="BC16" s="113">
        <f t="shared" si="51"/>
        <v>0</v>
      </c>
      <c r="BD16" s="113">
        <f t="shared" si="51"/>
        <v>0</v>
      </c>
      <c r="BE16" s="113">
        <f t="shared" si="51"/>
        <v>0</v>
      </c>
      <c r="BF16" s="113">
        <f t="shared" si="51"/>
        <v>0</v>
      </c>
      <c r="BG16" s="113">
        <f t="shared" si="51"/>
        <v>0</v>
      </c>
      <c r="BH16" s="113">
        <f t="shared" si="51"/>
        <v>0</v>
      </c>
      <c r="BI16" s="113">
        <f t="shared" si="51"/>
        <v>0</v>
      </c>
      <c r="BJ16" s="113">
        <f t="shared" si="51"/>
        <v>0</v>
      </c>
      <c r="BK16" s="113">
        <f t="shared" si="51"/>
        <v>0</v>
      </c>
      <c r="BL16" s="113">
        <f t="shared" si="51"/>
        <v>0</v>
      </c>
      <c r="BM16" s="113">
        <f t="shared" si="52"/>
        <v>0</v>
      </c>
      <c r="BN16" s="113">
        <f t="shared" si="52"/>
        <v>0</v>
      </c>
      <c r="BO16" s="113">
        <f t="shared" si="52"/>
        <v>0</v>
      </c>
      <c r="BP16" s="113">
        <f t="shared" si="52"/>
        <v>0</v>
      </c>
      <c r="BQ16" s="113">
        <f t="shared" si="52"/>
        <v>0</v>
      </c>
      <c r="BR16" s="113">
        <f t="shared" si="52"/>
        <v>0</v>
      </c>
      <c r="BS16" s="113">
        <f t="shared" si="52"/>
        <v>0</v>
      </c>
      <c r="BT16" s="113"/>
      <c r="BU16" s="113"/>
      <c r="BV16" s="113"/>
      <c r="BW16" s="113"/>
      <c r="BX16" s="113"/>
      <c r="BY16" s="113"/>
      <c r="BZ16" s="113"/>
      <c r="CA16" s="113"/>
      <c r="CB16" s="116"/>
      <c r="CC16" s="113">
        <f t="shared" si="56"/>
        <v>0</v>
      </c>
      <c r="CD16" s="113">
        <f t="shared" si="53"/>
        <v>0</v>
      </c>
      <c r="CE16" s="113">
        <f t="shared" si="53"/>
        <v>0</v>
      </c>
      <c r="CF16" s="113">
        <f t="shared" si="53"/>
        <v>0</v>
      </c>
      <c r="CG16" s="113">
        <f t="shared" si="53"/>
        <v>0</v>
      </c>
      <c r="CH16" s="113">
        <f t="shared" si="53"/>
        <v>0</v>
      </c>
      <c r="CI16" s="113">
        <f t="shared" si="53"/>
        <v>0</v>
      </c>
      <c r="CJ16" s="113">
        <f t="shared" si="53"/>
        <v>0</v>
      </c>
      <c r="CK16" s="113">
        <f t="shared" si="53"/>
        <v>0</v>
      </c>
      <c r="CL16" s="113">
        <f t="shared" si="53"/>
        <v>0</v>
      </c>
      <c r="CM16" s="113">
        <f t="shared" si="53"/>
        <v>0</v>
      </c>
      <c r="CN16" s="113">
        <f t="shared" si="53"/>
        <v>0</v>
      </c>
      <c r="CO16" s="113">
        <f t="shared" si="53"/>
        <v>0</v>
      </c>
      <c r="CP16" s="113">
        <f t="shared" si="53"/>
        <v>0</v>
      </c>
      <c r="CQ16" s="113">
        <f t="shared" si="53"/>
        <v>0</v>
      </c>
      <c r="CR16" s="113">
        <f t="shared" si="53"/>
        <v>0</v>
      </c>
      <c r="CS16" s="113">
        <f t="shared" si="53"/>
        <v>0</v>
      </c>
      <c r="CT16" s="113">
        <f t="shared" si="54"/>
        <v>0</v>
      </c>
      <c r="CU16" s="113">
        <f t="shared" si="54"/>
        <v>0</v>
      </c>
      <c r="CV16" s="113">
        <f t="shared" si="54"/>
        <v>0</v>
      </c>
      <c r="CW16" s="113">
        <f t="shared" si="54"/>
        <v>0</v>
      </c>
      <c r="CX16" s="113">
        <f t="shared" si="54"/>
        <v>0</v>
      </c>
      <c r="CY16" s="113">
        <f t="shared" si="54"/>
        <v>0</v>
      </c>
      <c r="CZ16" s="113">
        <f t="shared" si="54"/>
        <v>0</v>
      </c>
      <c r="DA16" s="113"/>
      <c r="DB16" s="113"/>
      <c r="DC16" s="113"/>
      <c r="DD16" s="113"/>
      <c r="DE16" s="113"/>
      <c r="DF16" s="113"/>
      <c r="DG16" s="113"/>
      <c r="DH16" s="113"/>
      <c r="DI16" s="53"/>
      <c r="DJ16" s="122" t="s">
        <v>66</v>
      </c>
      <c r="DK16" s="90" t="s">
        <v>2</v>
      </c>
      <c r="DL16" s="90" t="s">
        <v>6</v>
      </c>
      <c r="DM16" s="138" t="s">
        <v>3</v>
      </c>
      <c r="DN16" s="138" t="s">
        <v>4</v>
      </c>
      <c r="DO16" s="139" t="s">
        <v>5</v>
      </c>
      <c r="DQ16" s="9"/>
      <c r="DR16" s="124" t="str">
        <f>DK29</f>
        <v>Ségénal</v>
      </c>
      <c r="DS16" s="214"/>
      <c r="DT16" s="216"/>
      <c r="DU16" s="220"/>
      <c r="DV16" s="227"/>
      <c r="DW16" s="2"/>
      <c r="DX16" s="201" t="s">
        <v>187</v>
      </c>
      <c r="DY16" s="47"/>
      <c r="DZ16" s="2"/>
      <c r="EA16" s="2"/>
      <c r="EB16" s="2"/>
      <c r="EC16" s="2"/>
      <c r="ED16" s="10"/>
      <c r="EE16" s="12"/>
      <c r="EF16" s="2"/>
      <c r="EG16" s="2"/>
      <c r="EI16" s="2"/>
      <c r="EJ16" s="10"/>
      <c r="EK16" s="12"/>
      <c r="EL16" s="2"/>
      <c r="EM16" s="2"/>
    </row>
    <row r="17" spans="2:143" ht="18.7" customHeight="1" x14ac:dyDescent="0.2">
      <c r="B17" s="56" t="s">
        <v>36</v>
      </c>
      <c r="C17" s="56" t="s">
        <v>37</v>
      </c>
      <c r="D17" s="2"/>
      <c r="E17" s="238"/>
      <c r="F17" s="56" t="str">
        <f>VLOOKUP(B17,Paramètres!$C$10:$D$33,2,0)</f>
        <v>Angola</v>
      </c>
      <c r="G17" s="205"/>
      <c r="H17" s="206"/>
      <c r="I17" s="56" t="str">
        <f>VLOOKUP(C17,Paramètres!$C$10:$D$33,2,0)</f>
        <v>Zimbabwe</v>
      </c>
      <c r="J17" s="57" t="s">
        <v>159</v>
      </c>
      <c r="K17" s="100" t="s">
        <v>157</v>
      </c>
      <c r="L17" s="58">
        <v>4</v>
      </c>
      <c r="M17" s="59" t="str">
        <f t="shared" si="47"/>
        <v>Non joué</v>
      </c>
      <c r="N17" s="111"/>
      <c r="O17" s="113">
        <f t="shared" si="48"/>
        <v>0</v>
      </c>
      <c r="P17" s="113">
        <f t="shared" si="48"/>
        <v>0</v>
      </c>
      <c r="Q17" s="113">
        <f t="shared" si="48"/>
        <v>0</v>
      </c>
      <c r="R17" s="113">
        <f t="shared" si="48"/>
        <v>0</v>
      </c>
      <c r="S17" s="113">
        <f t="shared" si="48"/>
        <v>0</v>
      </c>
      <c r="T17" s="113">
        <f t="shared" si="48"/>
        <v>0</v>
      </c>
      <c r="U17" s="113">
        <f t="shared" si="48"/>
        <v>0</v>
      </c>
      <c r="V17" s="113">
        <f t="shared" si="48"/>
        <v>0</v>
      </c>
      <c r="W17" s="113">
        <f t="shared" si="48"/>
        <v>0</v>
      </c>
      <c r="X17" s="113">
        <f t="shared" si="48"/>
        <v>0</v>
      </c>
      <c r="Y17" s="113">
        <f t="shared" si="49"/>
        <v>0</v>
      </c>
      <c r="Z17" s="113">
        <f t="shared" si="49"/>
        <v>0</v>
      </c>
      <c r="AA17" s="113">
        <f t="shared" si="49"/>
        <v>0</v>
      </c>
      <c r="AB17" s="113">
        <f t="shared" si="49"/>
        <v>0</v>
      </c>
      <c r="AC17" s="113">
        <f t="shared" si="49"/>
        <v>0</v>
      </c>
      <c r="AD17" s="113">
        <f t="shared" si="49"/>
        <v>0</v>
      </c>
      <c r="AE17" s="113">
        <f t="shared" si="49"/>
        <v>0</v>
      </c>
      <c r="AF17" s="113">
        <f t="shared" si="49"/>
        <v>0</v>
      </c>
      <c r="AG17" s="113">
        <f t="shared" si="49"/>
        <v>0</v>
      </c>
      <c r="AH17" s="113">
        <f t="shared" si="49"/>
        <v>0</v>
      </c>
      <c r="AI17" s="113">
        <f t="shared" si="50"/>
        <v>0</v>
      </c>
      <c r="AJ17" s="113">
        <f t="shared" si="50"/>
        <v>0</v>
      </c>
      <c r="AK17" s="113">
        <f t="shared" si="50"/>
        <v>0</v>
      </c>
      <c r="AL17" s="113">
        <f t="shared" si="50"/>
        <v>0</v>
      </c>
      <c r="AM17" s="113"/>
      <c r="AN17" s="113"/>
      <c r="AO17" s="113"/>
      <c r="AP17" s="113"/>
      <c r="AQ17" s="113"/>
      <c r="AR17" s="113"/>
      <c r="AS17" s="113"/>
      <c r="AT17" s="113"/>
      <c r="AU17" s="116"/>
      <c r="AV17" s="113">
        <f t="shared" si="55"/>
        <v>0</v>
      </c>
      <c r="AW17" s="113">
        <f t="shared" si="51"/>
        <v>0</v>
      </c>
      <c r="AX17" s="113">
        <f t="shared" si="51"/>
        <v>0</v>
      </c>
      <c r="AY17" s="113">
        <f t="shared" si="51"/>
        <v>0</v>
      </c>
      <c r="AZ17" s="113">
        <f t="shared" si="51"/>
        <v>0</v>
      </c>
      <c r="BA17" s="113">
        <f t="shared" si="51"/>
        <v>0</v>
      </c>
      <c r="BB17" s="113">
        <f t="shared" si="51"/>
        <v>0</v>
      </c>
      <c r="BC17" s="113">
        <f t="shared" si="51"/>
        <v>0</v>
      </c>
      <c r="BD17" s="113">
        <f t="shared" si="51"/>
        <v>0</v>
      </c>
      <c r="BE17" s="113">
        <f t="shared" si="51"/>
        <v>0</v>
      </c>
      <c r="BF17" s="113">
        <f t="shared" si="51"/>
        <v>0</v>
      </c>
      <c r="BG17" s="113">
        <f t="shared" si="51"/>
        <v>0</v>
      </c>
      <c r="BH17" s="113">
        <f t="shared" si="51"/>
        <v>0</v>
      </c>
      <c r="BI17" s="113">
        <f t="shared" si="51"/>
        <v>0</v>
      </c>
      <c r="BJ17" s="113">
        <f t="shared" si="51"/>
        <v>0</v>
      </c>
      <c r="BK17" s="113">
        <f t="shared" si="51"/>
        <v>0</v>
      </c>
      <c r="BL17" s="113">
        <f t="shared" si="51"/>
        <v>0</v>
      </c>
      <c r="BM17" s="113">
        <f t="shared" si="52"/>
        <v>0</v>
      </c>
      <c r="BN17" s="113">
        <f t="shared" si="52"/>
        <v>0</v>
      </c>
      <c r="BO17" s="113">
        <f t="shared" si="52"/>
        <v>0</v>
      </c>
      <c r="BP17" s="113">
        <f t="shared" si="52"/>
        <v>0</v>
      </c>
      <c r="BQ17" s="113">
        <f t="shared" si="52"/>
        <v>0</v>
      </c>
      <c r="BR17" s="113">
        <f t="shared" si="52"/>
        <v>0</v>
      </c>
      <c r="BS17" s="113">
        <f t="shared" si="52"/>
        <v>0</v>
      </c>
      <c r="BT17" s="113"/>
      <c r="BU17" s="113"/>
      <c r="BV17" s="113"/>
      <c r="BW17" s="113"/>
      <c r="BX17" s="113"/>
      <c r="BY17" s="113"/>
      <c r="BZ17" s="113"/>
      <c r="CA17" s="113"/>
      <c r="CB17" s="116"/>
      <c r="CC17" s="113">
        <f t="shared" si="56"/>
        <v>0</v>
      </c>
      <c r="CD17" s="113">
        <f t="shared" si="53"/>
        <v>0</v>
      </c>
      <c r="CE17" s="113">
        <f t="shared" si="53"/>
        <v>0</v>
      </c>
      <c r="CF17" s="113">
        <f t="shared" si="53"/>
        <v>0</v>
      </c>
      <c r="CG17" s="113">
        <f t="shared" si="53"/>
        <v>0</v>
      </c>
      <c r="CH17" s="113">
        <f t="shared" si="53"/>
        <v>0</v>
      </c>
      <c r="CI17" s="113">
        <f t="shared" si="53"/>
        <v>0</v>
      </c>
      <c r="CJ17" s="113">
        <f t="shared" si="53"/>
        <v>0</v>
      </c>
      <c r="CK17" s="113">
        <f t="shared" si="53"/>
        <v>0</v>
      </c>
      <c r="CL17" s="113">
        <f t="shared" si="53"/>
        <v>0</v>
      </c>
      <c r="CM17" s="113">
        <f t="shared" si="53"/>
        <v>0</v>
      </c>
      <c r="CN17" s="113">
        <f t="shared" si="53"/>
        <v>0</v>
      </c>
      <c r="CO17" s="113">
        <f t="shared" si="53"/>
        <v>0</v>
      </c>
      <c r="CP17" s="113">
        <f t="shared" si="53"/>
        <v>0</v>
      </c>
      <c r="CQ17" s="113">
        <f t="shared" si="53"/>
        <v>0</v>
      </c>
      <c r="CR17" s="113">
        <f t="shared" si="53"/>
        <v>0</v>
      </c>
      <c r="CS17" s="113">
        <f t="shared" si="53"/>
        <v>0</v>
      </c>
      <c r="CT17" s="113">
        <f t="shared" si="54"/>
        <v>0</v>
      </c>
      <c r="CU17" s="113">
        <f t="shared" si="54"/>
        <v>0</v>
      </c>
      <c r="CV17" s="113">
        <f t="shared" si="54"/>
        <v>0</v>
      </c>
      <c r="CW17" s="113">
        <f t="shared" si="54"/>
        <v>0</v>
      </c>
      <c r="CX17" s="113">
        <f t="shared" si="54"/>
        <v>0</v>
      </c>
      <c r="CY17" s="113">
        <f t="shared" si="54"/>
        <v>0</v>
      </c>
      <c r="CZ17" s="113">
        <f t="shared" si="54"/>
        <v>0</v>
      </c>
      <c r="DA17" s="113"/>
      <c r="DB17" s="113"/>
      <c r="DC17" s="113"/>
      <c r="DD17" s="113"/>
      <c r="DE17" s="113"/>
      <c r="DF17" s="113"/>
      <c r="DG17" s="113"/>
      <c r="DH17" s="113"/>
      <c r="DI17" s="53"/>
      <c r="DJ17" s="121">
        <v>1</v>
      </c>
      <c r="DK17" s="85" t="str">
        <f>Paramètres!O14</f>
        <v>Egypte</v>
      </c>
      <c r="DL17" s="84">
        <f>Paramètres!P14</f>
        <v>0</v>
      </c>
      <c r="DM17" s="87">
        <f>Paramètres!Q14</f>
        <v>0</v>
      </c>
      <c r="DN17" s="88">
        <f>Paramètres!R14</f>
        <v>0</v>
      </c>
      <c r="DO17" s="87">
        <f>Paramètres!S14</f>
        <v>0</v>
      </c>
      <c r="DQ17" s="9"/>
      <c r="DR17" s="125" t="s">
        <v>100</v>
      </c>
      <c r="DS17" s="214"/>
      <c r="DT17" s="216"/>
      <c r="DU17" s="220">
        <f>DS17+DT17/10</f>
        <v>0</v>
      </c>
      <c r="DV17" s="227" t="str">
        <f>DR18</f>
        <v>Guinée Equatoriale</v>
      </c>
      <c r="DW17" s="2"/>
      <c r="DX17" s="11"/>
      <c r="DY17" s="47"/>
      <c r="DZ17" s="2"/>
      <c r="EA17" s="2"/>
      <c r="EB17" s="2"/>
      <c r="EC17" s="2"/>
      <c r="ED17" s="43"/>
      <c r="EE17" s="9" t="s">
        <v>0</v>
      </c>
      <c r="EF17" s="4" t="s">
        <v>1</v>
      </c>
      <c r="EG17" s="9" t="s">
        <v>71</v>
      </c>
      <c r="EH17" s="9" t="s">
        <v>72</v>
      </c>
      <c r="EI17" s="2"/>
      <c r="EJ17" s="10"/>
      <c r="EK17" s="12"/>
      <c r="EL17" s="2"/>
      <c r="EM17" s="2"/>
    </row>
    <row r="18" spans="2:143" ht="18.7" customHeight="1" x14ac:dyDescent="0.2">
      <c r="B18" s="56" t="s">
        <v>35</v>
      </c>
      <c r="C18" s="56" t="s">
        <v>37</v>
      </c>
      <c r="D18" s="2"/>
      <c r="E18" s="238"/>
      <c r="F18" s="56" t="str">
        <f>VLOOKUP(B18,Paramètres!$C$10:$D$33,2,0)</f>
        <v>Afrique du Sud</v>
      </c>
      <c r="G18" s="205"/>
      <c r="H18" s="206"/>
      <c r="I18" s="56" t="str">
        <f>VLOOKUP(C18,Paramètres!$C$10:$D$33,2,0)</f>
        <v>Zimbabwe</v>
      </c>
      <c r="J18" s="61" t="s">
        <v>160</v>
      </c>
      <c r="K18" s="100" t="s">
        <v>157</v>
      </c>
      <c r="L18" s="62">
        <v>20</v>
      </c>
      <c r="M18" s="59" t="str">
        <f t="shared" si="47"/>
        <v>Non joué</v>
      </c>
      <c r="N18" s="111"/>
      <c r="O18" s="113">
        <f t="shared" si="48"/>
        <v>0</v>
      </c>
      <c r="P18" s="113">
        <f t="shared" si="48"/>
        <v>0</v>
      </c>
      <c r="Q18" s="113">
        <f t="shared" si="48"/>
        <v>0</v>
      </c>
      <c r="R18" s="113">
        <f t="shared" si="48"/>
        <v>0</v>
      </c>
      <c r="S18" s="113">
        <f t="shared" si="48"/>
        <v>0</v>
      </c>
      <c r="T18" s="113">
        <f t="shared" si="48"/>
        <v>0</v>
      </c>
      <c r="U18" s="113">
        <f t="shared" si="48"/>
        <v>0</v>
      </c>
      <c r="V18" s="113">
        <f t="shared" si="48"/>
        <v>0</v>
      </c>
      <c r="W18" s="113">
        <f t="shared" si="48"/>
        <v>0</v>
      </c>
      <c r="X18" s="113">
        <f t="shared" si="48"/>
        <v>0</v>
      </c>
      <c r="Y18" s="113">
        <f t="shared" si="49"/>
        <v>0</v>
      </c>
      <c r="Z18" s="113">
        <f t="shared" si="49"/>
        <v>0</v>
      </c>
      <c r="AA18" s="113">
        <f t="shared" si="49"/>
        <v>0</v>
      </c>
      <c r="AB18" s="113">
        <f t="shared" si="49"/>
        <v>0</v>
      </c>
      <c r="AC18" s="113">
        <f t="shared" si="49"/>
        <v>0</v>
      </c>
      <c r="AD18" s="113">
        <f t="shared" si="49"/>
        <v>0</v>
      </c>
      <c r="AE18" s="113">
        <f t="shared" si="49"/>
        <v>0</v>
      </c>
      <c r="AF18" s="113">
        <f t="shared" si="49"/>
        <v>0</v>
      </c>
      <c r="AG18" s="113">
        <f t="shared" si="49"/>
        <v>0</v>
      </c>
      <c r="AH18" s="113">
        <f t="shared" si="49"/>
        <v>0</v>
      </c>
      <c r="AI18" s="113">
        <f t="shared" si="50"/>
        <v>0</v>
      </c>
      <c r="AJ18" s="113">
        <f t="shared" si="50"/>
        <v>0</v>
      </c>
      <c r="AK18" s="113">
        <f t="shared" si="50"/>
        <v>0</v>
      </c>
      <c r="AL18" s="113">
        <f t="shared" si="50"/>
        <v>0</v>
      </c>
      <c r="AM18" s="113"/>
      <c r="AN18" s="113"/>
      <c r="AO18" s="113"/>
      <c r="AP18" s="113"/>
      <c r="AQ18" s="113"/>
      <c r="AR18" s="113"/>
      <c r="AS18" s="113"/>
      <c r="AT18" s="113"/>
      <c r="AU18" s="116"/>
      <c r="AV18" s="113">
        <f t="shared" si="55"/>
        <v>0</v>
      </c>
      <c r="AW18" s="113">
        <f t="shared" si="51"/>
        <v>0</v>
      </c>
      <c r="AX18" s="113">
        <f t="shared" si="51"/>
        <v>0</v>
      </c>
      <c r="AY18" s="113">
        <f t="shared" si="51"/>
        <v>0</v>
      </c>
      <c r="AZ18" s="113">
        <f t="shared" si="51"/>
        <v>0</v>
      </c>
      <c r="BA18" s="113">
        <f t="shared" si="51"/>
        <v>0</v>
      </c>
      <c r="BB18" s="113">
        <f t="shared" si="51"/>
        <v>0</v>
      </c>
      <c r="BC18" s="113">
        <f t="shared" si="51"/>
        <v>0</v>
      </c>
      <c r="BD18" s="113">
        <f t="shared" si="51"/>
        <v>0</v>
      </c>
      <c r="BE18" s="113">
        <f t="shared" si="51"/>
        <v>0</v>
      </c>
      <c r="BF18" s="113">
        <f t="shared" si="51"/>
        <v>0</v>
      </c>
      <c r="BG18" s="113">
        <f t="shared" si="51"/>
        <v>0</v>
      </c>
      <c r="BH18" s="113">
        <f t="shared" si="51"/>
        <v>0</v>
      </c>
      <c r="BI18" s="113">
        <f t="shared" si="51"/>
        <v>0</v>
      </c>
      <c r="BJ18" s="113">
        <f t="shared" si="51"/>
        <v>0</v>
      </c>
      <c r="BK18" s="113">
        <f t="shared" si="51"/>
        <v>0</v>
      </c>
      <c r="BL18" s="113">
        <f t="shared" si="51"/>
        <v>0</v>
      </c>
      <c r="BM18" s="113">
        <f t="shared" si="52"/>
        <v>0</v>
      </c>
      <c r="BN18" s="113">
        <f t="shared" si="52"/>
        <v>0</v>
      </c>
      <c r="BO18" s="113">
        <f t="shared" si="52"/>
        <v>0</v>
      </c>
      <c r="BP18" s="113">
        <f t="shared" si="52"/>
        <v>0</v>
      </c>
      <c r="BQ18" s="113">
        <f t="shared" si="52"/>
        <v>0</v>
      </c>
      <c r="BR18" s="113">
        <f t="shared" si="52"/>
        <v>0</v>
      </c>
      <c r="BS18" s="113">
        <f t="shared" si="52"/>
        <v>0</v>
      </c>
      <c r="BT18" s="113"/>
      <c r="BU18" s="113"/>
      <c r="BV18" s="113"/>
      <c r="BW18" s="113"/>
      <c r="BX18" s="113"/>
      <c r="BY18" s="113"/>
      <c r="BZ18" s="113"/>
      <c r="CA18" s="113"/>
      <c r="CB18" s="116"/>
      <c r="CC18" s="113">
        <f t="shared" si="56"/>
        <v>0</v>
      </c>
      <c r="CD18" s="113">
        <f t="shared" si="53"/>
        <v>0</v>
      </c>
      <c r="CE18" s="113">
        <f t="shared" si="53"/>
        <v>0</v>
      </c>
      <c r="CF18" s="113">
        <f t="shared" si="53"/>
        <v>0</v>
      </c>
      <c r="CG18" s="113">
        <f t="shared" si="53"/>
        <v>0</v>
      </c>
      <c r="CH18" s="113">
        <f t="shared" si="53"/>
        <v>0</v>
      </c>
      <c r="CI18" s="113">
        <f t="shared" si="53"/>
        <v>0</v>
      </c>
      <c r="CJ18" s="113">
        <f t="shared" si="53"/>
        <v>0</v>
      </c>
      <c r="CK18" s="113">
        <f t="shared" si="53"/>
        <v>0</v>
      </c>
      <c r="CL18" s="113">
        <f t="shared" si="53"/>
        <v>0</v>
      </c>
      <c r="CM18" s="113">
        <f t="shared" si="53"/>
        <v>0</v>
      </c>
      <c r="CN18" s="113">
        <f t="shared" si="53"/>
        <v>0</v>
      </c>
      <c r="CO18" s="113">
        <f t="shared" si="53"/>
        <v>0</v>
      </c>
      <c r="CP18" s="113">
        <f t="shared" si="53"/>
        <v>0</v>
      </c>
      <c r="CQ18" s="113">
        <f t="shared" si="53"/>
        <v>0</v>
      </c>
      <c r="CR18" s="113">
        <f t="shared" si="53"/>
        <v>0</v>
      </c>
      <c r="CS18" s="113">
        <f t="shared" si="53"/>
        <v>0</v>
      </c>
      <c r="CT18" s="113">
        <f t="shared" si="54"/>
        <v>0</v>
      </c>
      <c r="CU18" s="113">
        <f t="shared" si="54"/>
        <v>0</v>
      </c>
      <c r="CV18" s="113">
        <f t="shared" si="54"/>
        <v>0</v>
      </c>
      <c r="CW18" s="113">
        <f t="shared" si="54"/>
        <v>0</v>
      </c>
      <c r="CX18" s="113">
        <f t="shared" si="54"/>
        <v>0</v>
      </c>
      <c r="CY18" s="113">
        <f t="shared" si="54"/>
        <v>0</v>
      </c>
      <c r="CZ18" s="113">
        <f t="shared" si="54"/>
        <v>0</v>
      </c>
      <c r="DA18" s="113"/>
      <c r="DB18" s="113"/>
      <c r="DC18" s="113"/>
      <c r="DD18" s="113"/>
      <c r="DE18" s="113"/>
      <c r="DF18" s="113"/>
      <c r="DG18" s="113"/>
      <c r="DH18" s="113"/>
      <c r="DI18" s="53"/>
      <c r="DJ18" s="121">
        <v>2</v>
      </c>
      <c r="DK18" s="85" t="str">
        <f>Paramètres!O15</f>
        <v>Afrique du Sud</v>
      </c>
      <c r="DL18" s="84">
        <f>Paramètres!P15</f>
        <v>0</v>
      </c>
      <c r="DM18" s="87">
        <f>Paramètres!Q15</f>
        <v>0</v>
      </c>
      <c r="DN18" s="88">
        <f>Paramètres!R15</f>
        <v>0</v>
      </c>
      <c r="DO18" s="87">
        <f>Paramètres!S15</f>
        <v>0</v>
      </c>
      <c r="DQ18" s="9"/>
      <c r="DR18" s="175" t="str">
        <f>'Tableau des meilleurs 3ème'!U52</f>
        <v>Guinée Equatoriale</v>
      </c>
      <c r="DS18" s="217"/>
      <c r="DT18" s="218"/>
      <c r="DU18" s="221"/>
      <c r="DV18" s="228"/>
      <c r="DW18" s="2"/>
      <c r="DX18" s="11"/>
      <c r="DY18" s="47"/>
      <c r="DZ18" s="2"/>
      <c r="EA18" s="2"/>
      <c r="EB18" s="2"/>
      <c r="EC18" s="2"/>
      <c r="ED18" s="229" t="str">
        <f>IF(ISBLANK(DY12),"",VLOOKUP(LARGE(EA12:EA15,1),EA12:EB15,2,0))</f>
        <v/>
      </c>
      <c r="EE18" s="213"/>
      <c r="EF18" s="231"/>
      <c r="EG18" s="219">
        <f>EE18+EF18/10</f>
        <v>0</v>
      </c>
      <c r="EH18" s="233" t="str">
        <f>ED18</f>
        <v/>
      </c>
      <c r="EI18" s="2"/>
      <c r="EJ18" s="10"/>
      <c r="EK18" s="12"/>
      <c r="EL18" s="2"/>
      <c r="EM18" s="2"/>
    </row>
    <row r="19" spans="2:143" ht="18.7" customHeight="1" x14ac:dyDescent="0.2">
      <c r="B19" s="56" t="s">
        <v>34</v>
      </c>
      <c r="C19" s="56" t="s">
        <v>36</v>
      </c>
      <c r="D19" s="2"/>
      <c r="E19" s="238"/>
      <c r="F19" s="56" t="str">
        <f>VLOOKUP(B19,Paramètres!$C$10:$D$33,2,0)</f>
        <v>Egypte</v>
      </c>
      <c r="G19" s="205"/>
      <c r="H19" s="206"/>
      <c r="I19" s="56" t="str">
        <f>VLOOKUP(C19,Paramètres!$C$10:$D$33,2,0)</f>
        <v>Angola</v>
      </c>
      <c r="J19" s="280" t="s">
        <v>160</v>
      </c>
      <c r="K19" s="100" t="s">
        <v>155</v>
      </c>
      <c r="L19" s="58">
        <v>17</v>
      </c>
      <c r="M19" s="59" t="str">
        <f t="shared" si="47"/>
        <v>Non joué</v>
      </c>
      <c r="N19" s="111"/>
      <c r="O19" s="113">
        <f t="shared" si="48"/>
        <v>0</v>
      </c>
      <c r="P19" s="113">
        <f t="shared" si="48"/>
        <v>0</v>
      </c>
      <c r="Q19" s="113">
        <f t="shared" si="48"/>
        <v>0</v>
      </c>
      <c r="R19" s="113">
        <f t="shared" si="48"/>
        <v>0</v>
      </c>
      <c r="S19" s="113">
        <f t="shared" si="48"/>
        <v>0</v>
      </c>
      <c r="T19" s="113">
        <f t="shared" si="48"/>
        <v>0</v>
      </c>
      <c r="U19" s="113">
        <f t="shared" si="48"/>
        <v>0</v>
      </c>
      <c r="V19" s="113">
        <f t="shared" si="48"/>
        <v>0</v>
      </c>
      <c r="W19" s="113">
        <f t="shared" si="48"/>
        <v>0</v>
      </c>
      <c r="X19" s="113">
        <f t="shared" si="48"/>
        <v>0</v>
      </c>
      <c r="Y19" s="113">
        <f t="shared" si="49"/>
        <v>0</v>
      </c>
      <c r="Z19" s="113">
        <f t="shared" si="49"/>
        <v>0</v>
      </c>
      <c r="AA19" s="113">
        <f t="shared" si="49"/>
        <v>0</v>
      </c>
      <c r="AB19" s="113">
        <f t="shared" si="49"/>
        <v>0</v>
      </c>
      <c r="AC19" s="113">
        <f t="shared" si="49"/>
        <v>0</v>
      </c>
      <c r="AD19" s="113">
        <f t="shared" si="49"/>
        <v>0</v>
      </c>
      <c r="AE19" s="113">
        <f t="shared" si="49"/>
        <v>0</v>
      </c>
      <c r="AF19" s="113">
        <f t="shared" si="49"/>
        <v>0</v>
      </c>
      <c r="AG19" s="113">
        <f t="shared" si="49"/>
        <v>0</v>
      </c>
      <c r="AH19" s="113">
        <f t="shared" si="49"/>
        <v>0</v>
      </c>
      <c r="AI19" s="113">
        <f t="shared" si="50"/>
        <v>0</v>
      </c>
      <c r="AJ19" s="113">
        <f t="shared" si="50"/>
        <v>0</v>
      </c>
      <c r="AK19" s="113">
        <f t="shared" si="50"/>
        <v>0</v>
      </c>
      <c r="AL19" s="113">
        <f t="shared" si="50"/>
        <v>0</v>
      </c>
      <c r="AM19" s="113"/>
      <c r="AN19" s="113"/>
      <c r="AO19" s="113"/>
      <c r="AP19" s="113"/>
      <c r="AQ19" s="113"/>
      <c r="AR19" s="113"/>
      <c r="AS19" s="113"/>
      <c r="AT19" s="113"/>
      <c r="AU19" s="116"/>
      <c r="AV19" s="113">
        <f t="shared" si="55"/>
        <v>0</v>
      </c>
      <c r="AW19" s="113">
        <f t="shared" si="51"/>
        <v>0</v>
      </c>
      <c r="AX19" s="113">
        <f t="shared" si="51"/>
        <v>0</v>
      </c>
      <c r="AY19" s="113">
        <f t="shared" si="51"/>
        <v>0</v>
      </c>
      <c r="AZ19" s="113">
        <f t="shared" si="51"/>
        <v>0</v>
      </c>
      <c r="BA19" s="113">
        <f t="shared" si="51"/>
        <v>0</v>
      </c>
      <c r="BB19" s="113">
        <f t="shared" si="51"/>
        <v>0</v>
      </c>
      <c r="BC19" s="113">
        <f t="shared" si="51"/>
        <v>0</v>
      </c>
      <c r="BD19" s="113">
        <f t="shared" si="51"/>
        <v>0</v>
      </c>
      <c r="BE19" s="113">
        <f t="shared" si="51"/>
        <v>0</v>
      </c>
      <c r="BF19" s="113">
        <f t="shared" si="51"/>
        <v>0</v>
      </c>
      <c r="BG19" s="113">
        <f t="shared" si="51"/>
        <v>0</v>
      </c>
      <c r="BH19" s="113">
        <f t="shared" si="51"/>
        <v>0</v>
      </c>
      <c r="BI19" s="113">
        <f t="shared" si="51"/>
        <v>0</v>
      </c>
      <c r="BJ19" s="113">
        <f t="shared" si="51"/>
        <v>0</v>
      </c>
      <c r="BK19" s="113">
        <f t="shared" si="51"/>
        <v>0</v>
      </c>
      <c r="BL19" s="113">
        <f t="shared" si="51"/>
        <v>0</v>
      </c>
      <c r="BM19" s="113">
        <f t="shared" si="52"/>
        <v>0</v>
      </c>
      <c r="BN19" s="113">
        <f t="shared" si="52"/>
        <v>0</v>
      </c>
      <c r="BO19" s="113">
        <f t="shared" si="52"/>
        <v>0</v>
      </c>
      <c r="BP19" s="113">
        <f t="shared" si="52"/>
        <v>0</v>
      </c>
      <c r="BQ19" s="113">
        <f t="shared" si="52"/>
        <v>0</v>
      </c>
      <c r="BR19" s="113">
        <f t="shared" si="52"/>
        <v>0</v>
      </c>
      <c r="BS19" s="113">
        <f t="shared" si="52"/>
        <v>0</v>
      </c>
      <c r="BT19" s="113"/>
      <c r="BU19" s="113"/>
      <c r="BV19" s="113"/>
      <c r="BW19" s="113"/>
      <c r="BX19" s="113"/>
      <c r="BY19" s="113"/>
      <c r="BZ19" s="113"/>
      <c r="CA19" s="113"/>
      <c r="CB19" s="116"/>
      <c r="CC19" s="113">
        <f t="shared" si="56"/>
        <v>0</v>
      </c>
      <c r="CD19" s="113">
        <f t="shared" si="53"/>
        <v>0</v>
      </c>
      <c r="CE19" s="113">
        <f t="shared" si="53"/>
        <v>0</v>
      </c>
      <c r="CF19" s="113">
        <f t="shared" si="53"/>
        <v>0</v>
      </c>
      <c r="CG19" s="113">
        <f t="shared" si="53"/>
        <v>0</v>
      </c>
      <c r="CH19" s="113">
        <f t="shared" si="53"/>
        <v>0</v>
      </c>
      <c r="CI19" s="113">
        <f t="shared" si="53"/>
        <v>0</v>
      </c>
      <c r="CJ19" s="113">
        <f t="shared" si="53"/>
        <v>0</v>
      </c>
      <c r="CK19" s="113">
        <f t="shared" si="53"/>
        <v>0</v>
      </c>
      <c r="CL19" s="113">
        <f t="shared" si="53"/>
        <v>0</v>
      </c>
      <c r="CM19" s="113">
        <f t="shared" si="53"/>
        <v>0</v>
      </c>
      <c r="CN19" s="113">
        <f t="shared" si="53"/>
        <v>0</v>
      </c>
      <c r="CO19" s="113">
        <f t="shared" si="53"/>
        <v>0</v>
      </c>
      <c r="CP19" s="113">
        <f t="shared" si="53"/>
        <v>0</v>
      </c>
      <c r="CQ19" s="113">
        <f t="shared" si="53"/>
        <v>0</v>
      </c>
      <c r="CR19" s="113">
        <f t="shared" si="53"/>
        <v>0</v>
      </c>
      <c r="CS19" s="113">
        <f t="shared" si="53"/>
        <v>0</v>
      </c>
      <c r="CT19" s="113">
        <f t="shared" si="54"/>
        <v>0</v>
      </c>
      <c r="CU19" s="113">
        <f t="shared" si="54"/>
        <v>0</v>
      </c>
      <c r="CV19" s="113">
        <f t="shared" si="54"/>
        <v>0</v>
      </c>
      <c r="CW19" s="113">
        <f t="shared" si="54"/>
        <v>0</v>
      </c>
      <c r="CX19" s="113">
        <f t="shared" si="54"/>
        <v>0</v>
      </c>
      <c r="CY19" s="113">
        <f t="shared" si="54"/>
        <v>0</v>
      </c>
      <c r="CZ19" s="113">
        <f t="shared" si="54"/>
        <v>0</v>
      </c>
      <c r="DA19" s="113"/>
      <c r="DB19" s="113"/>
      <c r="DC19" s="113"/>
      <c r="DD19" s="113"/>
      <c r="DE19" s="113"/>
      <c r="DF19" s="113"/>
      <c r="DG19" s="113"/>
      <c r="DH19" s="113"/>
      <c r="DI19" s="53"/>
      <c r="DJ19" s="121">
        <v>3</v>
      </c>
      <c r="DK19" s="60" t="str">
        <f>Paramètres!O16</f>
        <v>Angola</v>
      </c>
      <c r="DL19" s="55">
        <f>Paramètres!P16</f>
        <v>0</v>
      </c>
      <c r="DM19" s="86">
        <f>Paramètres!Q16</f>
        <v>0</v>
      </c>
      <c r="DN19" s="89">
        <f>Paramètres!R16</f>
        <v>0</v>
      </c>
      <c r="DO19" s="86">
        <f>Paramètres!S16</f>
        <v>0</v>
      </c>
      <c r="DQ19" s="9"/>
      <c r="DR19" s="200" t="s">
        <v>181</v>
      </c>
      <c r="DS19" s="47"/>
      <c r="DT19" s="48"/>
      <c r="DU19" s="9"/>
      <c r="DV19" s="9"/>
      <c r="DW19" s="2"/>
      <c r="DX19" s="11"/>
      <c r="DY19" s="47"/>
      <c r="DZ19" s="2"/>
      <c r="EA19" s="2"/>
      <c r="EB19" s="2"/>
      <c r="EC19" s="4"/>
      <c r="ED19" s="230"/>
      <c r="EE19" s="214"/>
      <c r="EF19" s="225"/>
      <c r="EG19" s="220"/>
      <c r="EH19" s="227"/>
      <c r="EI19" s="2"/>
      <c r="EJ19" s="10"/>
      <c r="EK19" s="12"/>
      <c r="EL19" s="2"/>
      <c r="EM19" s="2"/>
    </row>
    <row r="20" spans="2:143" ht="18.7" customHeight="1" x14ac:dyDescent="0.2">
      <c r="B20" s="56" t="s">
        <v>37</v>
      </c>
      <c r="C20" s="56" t="s">
        <v>34</v>
      </c>
      <c r="D20" s="2"/>
      <c r="E20" s="238"/>
      <c r="F20" s="56" t="str">
        <f>VLOOKUP(B20,Paramètres!$C$10:$D$33,2,0)</f>
        <v>Zimbabwe</v>
      </c>
      <c r="G20" s="205"/>
      <c r="H20" s="206"/>
      <c r="I20" s="56" t="str">
        <f>VLOOKUP(C20,Paramètres!$C$10:$D$33,2,0)</f>
        <v>Egypte</v>
      </c>
      <c r="J20" s="57" t="s">
        <v>154</v>
      </c>
      <c r="K20" s="100" t="s">
        <v>155</v>
      </c>
      <c r="L20" s="58">
        <v>33</v>
      </c>
      <c r="M20" s="59" t="str">
        <f t="shared" si="47"/>
        <v>Non joué</v>
      </c>
      <c r="N20" s="111"/>
      <c r="O20" s="113">
        <f t="shared" ref="O20:X29" si="57">IF($M20=O$8,3,IF(AND(OR($F20=O$8,$I20=O$8),$M20="Nul"),1,0))</f>
        <v>0</v>
      </c>
      <c r="P20" s="113">
        <f t="shared" si="57"/>
        <v>0</v>
      </c>
      <c r="Q20" s="113">
        <f t="shared" si="57"/>
        <v>0</v>
      </c>
      <c r="R20" s="113">
        <f t="shared" si="57"/>
        <v>0</v>
      </c>
      <c r="S20" s="113">
        <f t="shared" si="57"/>
        <v>0</v>
      </c>
      <c r="T20" s="113">
        <f t="shared" si="57"/>
        <v>0</v>
      </c>
      <c r="U20" s="113">
        <f t="shared" si="57"/>
        <v>0</v>
      </c>
      <c r="V20" s="113">
        <f t="shared" si="57"/>
        <v>0</v>
      </c>
      <c r="W20" s="113">
        <f t="shared" si="57"/>
        <v>0</v>
      </c>
      <c r="X20" s="113">
        <f t="shared" si="57"/>
        <v>0</v>
      </c>
      <c r="Y20" s="113">
        <f t="shared" ref="Y20:AH29" si="58">IF($M20=Y$8,3,IF(AND(OR($F20=Y$8,$I20=Y$8),$M20="Nul"),1,0))</f>
        <v>0</v>
      </c>
      <c r="Z20" s="113">
        <f t="shared" si="58"/>
        <v>0</v>
      </c>
      <c r="AA20" s="113">
        <f t="shared" si="58"/>
        <v>0</v>
      </c>
      <c r="AB20" s="113">
        <f t="shared" si="58"/>
        <v>0</v>
      </c>
      <c r="AC20" s="113">
        <f t="shared" si="58"/>
        <v>0</v>
      </c>
      <c r="AD20" s="113">
        <f t="shared" si="58"/>
        <v>0</v>
      </c>
      <c r="AE20" s="113">
        <f t="shared" si="58"/>
        <v>0</v>
      </c>
      <c r="AF20" s="113">
        <f t="shared" si="58"/>
        <v>0</v>
      </c>
      <c r="AG20" s="113">
        <f t="shared" si="58"/>
        <v>0</v>
      </c>
      <c r="AH20" s="113">
        <f t="shared" si="58"/>
        <v>0</v>
      </c>
      <c r="AI20" s="113">
        <f t="shared" ref="AI20:AL29" si="59">IF($M20=AI$8,3,IF(AND(OR($F20=AI$8,$I20=AI$8),$M20="Nul"),1,0))</f>
        <v>0</v>
      </c>
      <c r="AJ20" s="113">
        <f t="shared" si="59"/>
        <v>0</v>
      </c>
      <c r="AK20" s="113">
        <f t="shared" si="59"/>
        <v>0</v>
      </c>
      <c r="AL20" s="113">
        <f t="shared" si="59"/>
        <v>0</v>
      </c>
      <c r="AM20" s="113"/>
      <c r="AN20" s="113"/>
      <c r="AO20" s="113"/>
      <c r="AP20" s="113"/>
      <c r="AQ20" s="113"/>
      <c r="AR20" s="113"/>
      <c r="AS20" s="113"/>
      <c r="AT20" s="113"/>
      <c r="AU20" s="116"/>
      <c r="AV20" s="113">
        <f t="shared" si="55"/>
        <v>0</v>
      </c>
      <c r="AW20" s="113">
        <f t="shared" si="51"/>
        <v>0</v>
      </c>
      <c r="AX20" s="113">
        <f t="shared" si="51"/>
        <v>0</v>
      </c>
      <c r="AY20" s="113">
        <f t="shared" si="51"/>
        <v>0</v>
      </c>
      <c r="AZ20" s="113">
        <f t="shared" si="51"/>
        <v>0</v>
      </c>
      <c r="BA20" s="113">
        <f t="shared" si="51"/>
        <v>0</v>
      </c>
      <c r="BB20" s="113">
        <f t="shared" si="51"/>
        <v>0</v>
      </c>
      <c r="BC20" s="113">
        <f t="shared" si="51"/>
        <v>0</v>
      </c>
      <c r="BD20" s="113">
        <f t="shared" si="51"/>
        <v>0</v>
      </c>
      <c r="BE20" s="113">
        <f t="shared" si="51"/>
        <v>0</v>
      </c>
      <c r="BF20" s="113">
        <f t="shared" si="51"/>
        <v>0</v>
      </c>
      <c r="BG20" s="113">
        <f t="shared" si="51"/>
        <v>0</v>
      </c>
      <c r="BH20" s="113">
        <f t="shared" si="51"/>
        <v>0</v>
      </c>
      <c r="BI20" s="113">
        <f t="shared" si="51"/>
        <v>0</v>
      </c>
      <c r="BJ20" s="113">
        <f t="shared" si="51"/>
        <v>0</v>
      </c>
      <c r="BK20" s="113">
        <f t="shared" si="51"/>
        <v>0</v>
      </c>
      <c r="BL20" s="113">
        <f t="shared" si="51"/>
        <v>0</v>
      </c>
      <c r="BM20" s="113">
        <f t="shared" si="52"/>
        <v>0</v>
      </c>
      <c r="BN20" s="113">
        <f t="shared" si="52"/>
        <v>0</v>
      </c>
      <c r="BO20" s="113">
        <f t="shared" si="52"/>
        <v>0</v>
      </c>
      <c r="BP20" s="113">
        <f t="shared" si="52"/>
        <v>0</v>
      </c>
      <c r="BQ20" s="113">
        <f t="shared" si="52"/>
        <v>0</v>
      </c>
      <c r="BR20" s="113">
        <f t="shared" si="52"/>
        <v>0</v>
      </c>
      <c r="BS20" s="113">
        <f t="shared" si="52"/>
        <v>0</v>
      </c>
      <c r="BT20" s="113"/>
      <c r="BU20" s="113"/>
      <c r="BV20" s="113"/>
      <c r="BW20" s="113"/>
      <c r="BX20" s="113"/>
      <c r="BY20" s="113"/>
      <c r="BZ20" s="113"/>
      <c r="CA20" s="113"/>
      <c r="CB20" s="116"/>
      <c r="CC20" s="113">
        <f t="shared" si="56"/>
        <v>0</v>
      </c>
      <c r="CD20" s="113">
        <f t="shared" si="53"/>
        <v>0</v>
      </c>
      <c r="CE20" s="113">
        <f t="shared" si="53"/>
        <v>0</v>
      </c>
      <c r="CF20" s="113">
        <f t="shared" si="53"/>
        <v>0</v>
      </c>
      <c r="CG20" s="113">
        <f t="shared" si="53"/>
        <v>0</v>
      </c>
      <c r="CH20" s="113">
        <f t="shared" si="53"/>
        <v>0</v>
      </c>
      <c r="CI20" s="113">
        <f t="shared" si="53"/>
        <v>0</v>
      </c>
      <c r="CJ20" s="113">
        <f t="shared" si="53"/>
        <v>0</v>
      </c>
      <c r="CK20" s="113">
        <f t="shared" si="53"/>
        <v>0</v>
      </c>
      <c r="CL20" s="113">
        <f t="shared" si="53"/>
        <v>0</v>
      </c>
      <c r="CM20" s="113">
        <f t="shared" si="53"/>
        <v>0</v>
      </c>
      <c r="CN20" s="113">
        <f t="shared" si="53"/>
        <v>0</v>
      </c>
      <c r="CO20" s="113">
        <f t="shared" si="53"/>
        <v>0</v>
      </c>
      <c r="CP20" s="113">
        <f t="shared" si="53"/>
        <v>0</v>
      </c>
      <c r="CQ20" s="113">
        <f t="shared" si="53"/>
        <v>0</v>
      </c>
      <c r="CR20" s="113">
        <f t="shared" si="53"/>
        <v>0</v>
      </c>
      <c r="CS20" s="113">
        <f t="shared" si="53"/>
        <v>0</v>
      </c>
      <c r="CT20" s="113">
        <f t="shared" si="54"/>
        <v>0</v>
      </c>
      <c r="CU20" s="113">
        <f t="shared" si="54"/>
        <v>0</v>
      </c>
      <c r="CV20" s="113">
        <f t="shared" si="54"/>
        <v>0</v>
      </c>
      <c r="CW20" s="113">
        <f t="shared" si="54"/>
        <v>0</v>
      </c>
      <c r="CX20" s="113">
        <f t="shared" si="54"/>
        <v>0</v>
      </c>
      <c r="CY20" s="113">
        <f t="shared" si="54"/>
        <v>0</v>
      </c>
      <c r="CZ20" s="113">
        <f t="shared" si="54"/>
        <v>0</v>
      </c>
      <c r="DA20" s="113"/>
      <c r="DB20" s="113"/>
      <c r="DC20" s="113"/>
      <c r="DD20" s="113"/>
      <c r="DE20" s="113"/>
      <c r="DF20" s="113"/>
      <c r="DG20" s="113"/>
      <c r="DH20" s="113"/>
      <c r="DI20" s="53"/>
      <c r="DJ20" s="121">
        <v>4</v>
      </c>
      <c r="DK20" s="60" t="str">
        <f>Paramètres!O17</f>
        <v>Zimbabwe</v>
      </c>
      <c r="DL20" s="55">
        <f>Paramètres!P17</f>
        <v>0</v>
      </c>
      <c r="DM20" s="86">
        <f>Paramètres!Q17</f>
        <v>0</v>
      </c>
      <c r="DN20" s="89">
        <f>Paramètres!R17</f>
        <v>0</v>
      </c>
      <c r="DO20" s="86">
        <f>Paramètres!S17</f>
        <v>0</v>
      </c>
      <c r="DQ20" s="9"/>
      <c r="DR20" s="10"/>
      <c r="DS20" s="9" t="s">
        <v>0</v>
      </c>
      <c r="DT20" s="4" t="s">
        <v>1</v>
      </c>
      <c r="DU20" s="9"/>
      <c r="DV20" s="9"/>
      <c r="DW20" s="2"/>
      <c r="DX20" s="11"/>
      <c r="DY20" s="47"/>
      <c r="DZ20" s="2"/>
      <c r="EA20" s="2"/>
      <c r="EB20" s="2"/>
      <c r="EC20" s="4"/>
      <c r="ED20" s="230" t="str">
        <f>IF(ISBLANK(DY24),"",VLOOKUP(LARGE(EA24:EA27,1),EA24:EB27,2,0))</f>
        <v/>
      </c>
      <c r="EE20" s="214"/>
      <c r="EF20" s="225"/>
      <c r="EG20" s="220">
        <f>EE20+EF20/10</f>
        <v>0</v>
      </c>
      <c r="EH20" s="227" t="str">
        <f>ED20</f>
        <v/>
      </c>
      <c r="EI20" s="2"/>
      <c r="EJ20" s="10"/>
      <c r="EK20" s="12"/>
      <c r="EL20" s="2"/>
      <c r="EM20" s="2"/>
    </row>
    <row r="21" spans="2:143" ht="18.7" customHeight="1" x14ac:dyDescent="0.2">
      <c r="B21" s="65" t="s">
        <v>35</v>
      </c>
      <c r="C21" s="65" t="s">
        <v>36</v>
      </c>
      <c r="D21" s="2"/>
      <c r="E21" s="239"/>
      <c r="F21" s="65" t="str">
        <f>VLOOKUP(B21,Paramètres!$C$10:$D$33,2,0)</f>
        <v>Afrique du Sud</v>
      </c>
      <c r="G21" s="207"/>
      <c r="H21" s="208"/>
      <c r="I21" s="65" t="str">
        <f>VLOOKUP(C21,Paramètres!$C$10:$D$33,2,0)</f>
        <v>Angola</v>
      </c>
      <c r="J21" s="66" t="s">
        <v>156</v>
      </c>
      <c r="K21" s="102" t="s">
        <v>157</v>
      </c>
      <c r="L21" s="67">
        <v>34</v>
      </c>
      <c r="M21" s="68" t="str">
        <f t="shared" si="47"/>
        <v>Non joué</v>
      </c>
      <c r="N21" s="111"/>
      <c r="O21" s="113">
        <f t="shared" si="57"/>
        <v>0</v>
      </c>
      <c r="P21" s="113">
        <f t="shared" si="57"/>
        <v>0</v>
      </c>
      <c r="Q21" s="113">
        <f t="shared" si="57"/>
        <v>0</v>
      </c>
      <c r="R21" s="113">
        <f t="shared" si="57"/>
        <v>0</v>
      </c>
      <c r="S21" s="113">
        <f t="shared" si="57"/>
        <v>0</v>
      </c>
      <c r="T21" s="113">
        <f t="shared" si="57"/>
        <v>0</v>
      </c>
      <c r="U21" s="113">
        <f t="shared" si="57"/>
        <v>0</v>
      </c>
      <c r="V21" s="113">
        <f t="shared" si="57"/>
        <v>0</v>
      </c>
      <c r="W21" s="113">
        <f t="shared" si="57"/>
        <v>0</v>
      </c>
      <c r="X21" s="113">
        <f t="shared" si="57"/>
        <v>0</v>
      </c>
      <c r="Y21" s="113">
        <f t="shared" si="58"/>
        <v>0</v>
      </c>
      <c r="Z21" s="113">
        <f t="shared" si="58"/>
        <v>0</v>
      </c>
      <c r="AA21" s="113">
        <f t="shared" si="58"/>
        <v>0</v>
      </c>
      <c r="AB21" s="113">
        <f t="shared" si="58"/>
        <v>0</v>
      </c>
      <c r="AC21" s="113">
        <f t="shared" si="58"/>
        <v>0</v>
      </c>
      <c r="AD21" s="113">
        <f t="shared" si="58"/>
        <v>0</v>
      </c>
      <c r="AE21" s="113">
        <f t="shared" si="58"/>
        <v>0</v>
      </c>
      <c r="AF21" s="113">
        <f t="shared" si="58"/>
        <v>0</v>
      </c>
      <c r="AG21" s="113">
        <f t="shared" si="58"/>
        <v>0</v>
      </c>
      <c r="AH21" s="113">
        <f t="shared" si="58"/>
        <v>0</v>
      </c>
      <c r="AI21" s="113">
        <f t="shared" si="59"/>
        <v>0</v>
      </c>
      <c r="AJ21" s="113">
        <f t="shared" si="59"/>
        <v>0</v>
      </c>
      <c r="AK21" s="113">
        <f t="shared" si="59"/>
        <v>0</v>
      </c>
      <c r="AL21" s="113">
        <f t="shared" si="59"/>
        <v>0</v>
      </c>
      <c r="AM21" s="113"/>
      <c r="AN21" s="113"/>
      <c r="AO21" s="113"/>
      <c r="AP21" s="113"/>
      <c r="AQ21" s="113"/>
      <c r="AR21" s="113"/>
      <c r="AS21" s="113"/>
      <c r="AT21" s="113"/>
      <c r="AU21" s="116"/>
      <c r="AV21" s="113">
        <f t="shared" si="55"/>
        <v>0</v>
      </c>
      <c r="AW21" s="113">
        <f t="shared" si="51"/>
        <v>0</v>
      </c>
      <c r="AX21" s="113">
        <f t="shared" si="51"/>
        <v>0</v>
      </c>
      <c r="AY21" s="113">
        <f t="shared" si="51"/>
        <v>0</v>
      </c>
      <c r="AZ21" s="113">
        <f t="shared" si="51"/>
        <v>0</v>
      </c>
      <c r="BA21" s="113">
        <f t="shared" si="51"/>
        <v>0</v>
      </c>
      <c r="BB21" s="113">
        <f t="shared" si="51"/>
        <v>0</v>
      </c>
      <c r="BC21" s="113">
        <f t="shared" si="51"/>
        <v>0</v>
      </c>
      <c r="BD21" s="113">
        <f t="shared" si="51"/>
        <v>0</v>
      </c>
      <c r="BE21" s="113">
        <f t="shared" si="51"/>
        <v>0</v>
      </c>
      <c r="BF21" s="113">
        <f t="shared" si="51"/>
        <v>0</v>
      </c>
      <c r="BG21" s="113">
        <f t="shared" si="51"/>
        <v>0</v>
      </c>
      <c r="BH21" s="113">
        <f t="shared" si="51"/>
        <v>0</v>
      </c>
      <c r="BI21" s="113">
        <f t="shared" si="51"/>
        <v>0</v>
      </c>
      <c r="BJ21" s="113">
        <f t="shared" si="51"/>
        <v>0</v>
      </c>
      <c r="BK21" s="113">
        <f t="shared" si="51"/>
        <v>0</v>
      </c>
      <c r="BL21" s="113">
        <f t="shared" si="51"/>
        <v>0</v>
      </c>
      <c r="BM21" s="113">
        <f t="shared" si="52"/>
        <v>0</v>
      </c>
      <c r="BN21" s="113">
        <f t="shared" si="52"/>
        <v>0</v>
      </c>
      <c r="BO21" s="113">
        <f t="shared" si="52"/>
        <v>0</v>
      </c>
      <c r="BP21" s="113">
        <f t="shared" si="52"/>
        <v>0</v>
      </c>
      <c r="BQ21" s="113">
        <f t="shared" si="52"/>
        <v>0</v>
      </c>
      <c r="BR21" s="113">
        <f t="shared" si="52"/>
        <v>0</v>
      </c>
      <c r="BS21" s="113">
        <f t="shared" si="52"/>
        <v>0</v>
      </c>
      <c r="BT21" s="113"/>
      <c r="BU21" s="113"/>
      <c r="BV21" s="113"/>
      <c r="BW21" s="113"/>
      <c r="BX21" s="113"/>
      <c r="BY21" s="113"/>
      <c r="BZ21" s="113"/>
      <c r="CA21" s="113"/>
      <c r="CB21" s="116"/>
      <c r="CC21" s="113">
        <f t="shared" si="56"/>
        <v>0</v>
      </c>
      <c r="CD21" s="113">
        <f t="shared" si="53"/>
        <v>0</v>
      </c>
      <c r="CE21" s="113">
        <f t="shared" si="53"/>
        <v>0</v>
      </c>
      <c r="CF21" s="113">
        <f t="shared" si="53"/>
        <v>0</v>
      </c>
      <c r="CG21" s="113">
        <f t="shared" si="53"/>
        <v>0</v>
      </c>
      <c r="CH21" s="113">
        <f t="shared" si="53"/>
        <v>0</v>
      </c>
      <c r="CI21" s="113">
        <f t="shared" si="53"/>
        <v>0</v>
      </c>
      <c r="CJ21" s="113">
        <f t="shared" si="53"/>
        <v>0</v>
      </c>
      <c r="CK21" s="113">
        <f t="shared" si="53"/>
        <v>0</v>
      </c>
      <c r="CL21" s="113">
        <f t="shared" si="53"/>
        <v>0</v>
      </c>
      <c r="CM21" s="113">
        <f t="shared" si="53"/>
        <v>0</v>
      </c>
      <c r="CN21" s="113">
        <f t="shared" si="53"/>
        <v>0</v>
      </c>
      <c r="CO21" s="113">
        <f t="shared" si="53"/>
        <v>0</v>
      </c>
      <c r="CP21" s="113">
        <f t="shared" si="53"/>
        <v>0</v>
      </c>
      <c r="CQ21" s="113">
        <f t="shared" si="53"/>
        <v>0</v>
      </c>
      <c r="CR21" s="113">
        <f t="shared" si="53"/>
        <v>0</v>
      </c>
      <c r="CS21" s="113">
        <f t="shared" si="53"/>
        <v>0</v>
      </c>
      <c r="CT21" s="113">
        <f t="shared" si="54"/>
        <v>0</v>
      </c>
      <c r="CU21" s="113">
        <f t="shared" si="54"/>
        <v>0</v>
      </c>
      <c r="CV21" s="113">
        <f t="shared" si="54"/>
        <v>0</v>
      </c>
      <c r="CW21" s="113">
        <f t="shared" si="54"/>
        <v>0</v>
      </c>
      <c r="CX21" s="113">
        <f t="shared" si="54"/>
        <v>0</v>
      </c>
      <c r="CY21" s="113">
        <f t="shared" si="54"/>
        <v>0</v>
      </c>
      <c r="CZ21" s="113">
        <f t="shared" si="54"/>
        <v>0</v>
      </c>
      <c r="DA21" s="113"/>
      <c r="DB21" s="113"/>
      <c r="DC21" s="113"/>
      <c r="DD21" s="113"/>
      <c r="DE21" s="113"/>
      <c r="DF21" s="113"/>
      <c r="DG21" s="113"/>
      <c r="DH21" s="113"/>
      <c r="DI21" s="53"/>
      <c r="DJ21" s="53"/>
      <c r="DK21" s="69"/>
      <c r="DL21" s="69"/>
      <c r="DM21" s="2"/>
      <c r="DN21" s="2"/>
      <c r="DO21" s="2"/>
      <c r="DP21" s="248"/>
      <c r="DQ21" s="249"/>
      <c r="DR21" s="123" t="s">
        <v>90</v>
      </c>
      <c r="DS21" s="213"/>
      <c r="DT21" s="215"/>
      <c r="DU21" s="219">
        <f>DS21+DT21/10</f>
        <v>0</v>
      </c>
      <c r="DV21" s="233" t="str">
        <f>DR22</f>
        <v>Egypte</v>
      </c>
      <c r="DW21" s="2"/>
      <c r="DX21" s="11"/>
      <c r="DY21" s="47"/>
      <c r="DZ21" s="2"/>
      <c r="EA21" s="2"/>
      <c r="EB21" s="2"/>
      <c r="EC21" s="2"/>
      <c r="ED21" s="232"/>
      <c r="EE21" s="217"/>
      <c r="EF21" s="226"/>
      <c r="EG21" s="221"/>
      <c r="EH21" s="228"/>
      <c r="EI21" s="2"/>
      <c r="EJ21" s="10"/>
      <c r="EK21" s="12"/>
      <c r="EL21" s="2"/>
      <c r="EM21" s="2"/>
    </row>
    <row r="22" spans="2:143" ht="18.7" customHeight="1" x14ac:dyDescent="0.2">
      <c r="B22" s="49" t="s">
        <v>38</v>
      </c>
      <c r="C22" s="49" t="s">
        <v>39</v>
      </c>
      <c r="D22" s="2"/>
      <c r="E22" s="250" t="s">
        <v>9</v>
      </c>
      <c r="F22" s="49" t="str">
        <f>VLOOKUP(B22,Paramètres!$C$10:$D$33,2,0)</f>
        <v>Nigeria</v>
      </c>
      <c r="G22" s="203"/>
      <c r="H22" s="204"/>
      <c r="I22" s="49" t="str">
        <f>VLOOKUP(C22,Paramètres!$C$10:$D$33,2,0)</f>
        <v>Tunisie</v>
      </c>
      <c r="J22" s="50" t="s">
        <v>164</v>
      </c>
      <c r="K22" s="99" t="s">
        <v>163</v>
      </c>
      <c r="L22" s="51">
        <v>8</v>
      </c>
      <c r="M22" s="52" t="str">
        <f t="shared" si="47"/>
        <v>Non joué</v>
      </c>
      <c r="N22" s="111"/>
      <c r="O22" s="113">
        <f t="shared" si="57"/>
        <v>0</v>
      </c>
      <c r="P22" s="113">
        <f t="shared" si="57"/>
        <v>0</v>
      </c>
      <c r="Q22" s="113">
        <f t="shared" si="57"/>
        <v>0</v>
      </c>
      <c r="R22" s="113">
        <f t="shared" si="57"/>
        <v>0</v>
      </c>
      <c r="S22" s="113">
        <f t="shared" si="57"/>
        <v>0</v>
      </c>
      <c r="T22" s="113">
        <f t="shared" si="57"/>
        <v>0</v>
      </c>
      <c r="U22" s="113">
        <f t="shared" si="57"/>
        <v>0</v>
      </c>
      <c r="V22" s="113">
        <f t="shared" si="57"/>
        <v>0</v>
      </c>
      <c r="W22" s="113">
        <f t="shared" si="57"/>
        <v>0</v>
      </c>
      <c r="X22" s="113">
        <f t="shared" si="57"/>
        <v>0</v>
      </c>
      <c r="Y22" s="113">
        <f t="shared" si="58"/>
        <v>0</v>
      </c>
      <c r="Z22" s="113">
        <f t="shared" si="58"/>
        <v>0</v>
      </c>
      <c r="AA22" s="113">
        <f t="shared" si="58"/>
        <v>0</v>
      </c>
      <c r="AB22" s="113">
        <f t="shared" si="58"/>
        <v>0</v>
      </c>
      <c r="AC22" s="113">
        <f t="shared" si="58"/>
        <v>0</v>
      </c>
      <c r="AD22" s="113">
        <f t="shared" si="58"/>
        <v>0</v>
      </c>
      <c r="AE22" s="113">
        <f t="shared" si="58"/>
        <v>0</v>
      </c>
      <c r="AF22" s="113">
        <f t="shared" si="58"/>
        <v>0</v>
      </c>
      <c r="AG22" s="113">
        <f t="shared" si="58"/>
        <v>0</v>
      </c>
      <c r="AH22" s="113">
        <f t="shared" si="58"/>
        <v>0</v>
      </c>
      <c r="AI22" s="113">
        <f t="shared" si="59"/>
        <v>0</v>
      </c>
      <c r="AJ22" s="113">
        <f t="shared" si="59"/>
        <v>0</v>
      </c>
      <c r="AK22" s="113">
        <f t="shared" si="59"/>
        <v>0</v>
      </c>
      <c r="AL22" s="113">
        <f t="shared" si="59"/>
        <v>0</v>
      </c>
      <c r="AM22" s="113"/>
      <c r="AN22" s="113"/>
      <c r="AO22" s="113"/>
      <c r="AP22" s="113"/>
      <c r="AQ22" s="113"/>
      <c r="AR22" s="113"/>
      <c r="AS22" s="113"/>
      <c r="AT22" s="113"/>
      <c r="AU22" s="116"/>
      <c r="AV22" s="113">
        <f t="shared" si="55"/>
        <v>0</v>
      </c>
      <c r="AW22" s="113">
        <f t="shared" si="51"/>
        <v>0</v>
      </c>
      <c r="AX22" s="113">
        <f t="shared" si="51"/>
        <v>0</v>
      </c>
      <c r="AY22" s="113">
        <f t="shared" si="51"/>
        <v>0</v>
      </c>
      <c r="AZ22" s="113">
        <f t="shared" si="51"/>
        <v>0</v>
      </c>
      <c r="BA22" s="113">
        <f t="shared" si="51"/>
        <v>0</v>
      </c>
      <c r="BB22" s="113">
        <f t="shared" si="51"/>
        <v>0</v>
      </c>
      <c r="BC22" s="113">
        <f t="shared" si="51"/>
        <v>0</v>
      </c>
      <c r="BD22" s="113">
        <f t="shared" si="51"/>
        <v>0</v>
      </c>
      <c r="BE22" s="113">
        <f t="shared" si="51"/>
        <v>0</v>
      </c>
      <c r="BF22" s="113">
        <f t="shared" si="51"/>
        <v>0</v>
      </c>
      <c r="BG22" s="113">
        <f t="shared" si="51"/>
        <v>0</v>
      </c>
      <c r="BH22" s="113">
        <f t="shared" si="51"/>
        <v>0</v>
      </c>
      <c r="BI22" s="113">
        <f t="shared" si="51"/>
        <v>0</v>
      </c>
      <c r="BJ22" s="113">
        <f t="shared" si="51"/>
        <v>0</v>
      </c>
      <c r="BK22" s="113">
        <f t="shared" si="51"/>
        <v>0</v>
      </c>
      <c r="BL22" s="113">
        <f t="shared" si="51"/>
        <v>0</v>
      </c>
      <c r="BM22" s="113">
        <f t="shared" si="52"/>
        <v>0</v>
      </c>
      <c r="BN22" s="113">
        <f t="shared" si="52"/>
        <v>0</v>
      </c>
      <c r="BO22" s="113">
        <f t="shared" si="52"/>
        <v>0</v>
      </c>
      <c r="BP22" s="113">
        <f t="shared" si="52"/>
        <v>0</v>
      </c>
      <c r="BQ22" s="113">
        <f t="shared" si="52"/>
        <v>0</v>
      </c>
      <c r="BR22" s="113">
        <f t="shared" si="52"/>
        <v>0</v>
      </c>
      <c r="BS22" s="113">
        <f t="shared" si="52"/>
        <v>0</v>
      </c>
      <c r="BT22" s="113"/>
      <c r="BU22" s="113"/>
      <c r="BV22" s="113"/>
      <c r="BW22" s="113"/>
      <c r="BX22" s="113"/>
      <c r="BY22" s="113"/>
      <c r="BZ22" s="113"/>
      <c r="CA22" s="113"/>
      <c r="CB22" s="116"/>
      <c r="CC22" s="113">
        <f t="shared" si="56"/>
        <v>0</v>
      </c>
      <c r="CD22" s="113">
        <f t="shared" si="53"/>
        <v>0</v>
      </c>
      <c r="CE22" s="113">
        <f t="shared" si="53"/>
        <v>0</v>
      </c>
      <c r="CF22" s="113">
        <f t="shared" si="53"/>
        <v>0</v>
      </c>
      <c r="CG22" s="113">
        <f t="shared" si="53"/>
        <v>0</v>
      </c>
      <c r="CH22" s="113">
        <f t="shared" si="53"/>
        <v>0</v>
      </c>
      <c r="CI22" s="113">
        <f t="shared" si="53"/>
        <v>0</v>
      </c>
      <c r="CJ22" s="113">
        <f t="shared" si="53"/>
        <v>0</v>
      </c>
      <c r="CK22" s="113">
        <f t="shared" si="53"/>
        <v>0</v>
      </c>
      <c r="CL22" s="113">
        <f t="shared" si="53"/>
        <v>0</v>
      </c>
      <c r="CM22" s="113">
        <f t="shared" si="53"/>
        <v>0</v>
      </c>
      <c r="CN22" s="113">
        <f t="shared" si="53"/>
        <v>0</v>
      </c>
      <c r="CO22" s="113">
        <f t="shared" si="53"/>
        <v>0</v>
      </c>
      <c r="CP22" s="113">
        <f t="shared" si="53"/>
        <v>0</v>
      </c>
      <c r="CQ22" s="113">
        <f t="shared" si="53"/>
        <v>0</v>
      </c>
      <c r="CR22" s="113">
        <f t="shared" si="53"/>
        <v>0</v>
      </c>
      <c r="CS22" s="113">
        <f t="shared" si="53"/>
        <v>0</v>
      </c>
      <c r="CT22" s="113">
        <f t="shared" si="54"/>
        <v>0</v>
      </c>
      <c r="CU22" s="113">
        <f t="shared" si="54"/>
        <v>0</v>
      </c>
      <c r="CV22" s="113">
        <f t="shared" si="54"/>
        <v>0</v>
      </c>
      <c r="CW22" s="113">
        <f t="shared" si="54"/>
        <v>0</v>
      </c>
      <c r="CX22" s="113">
        <f t="shared" si="54"/>
        <v>0</v>
      </c>
      <c r="CY22" s="113">
        <f t="shared" si="54"/>
        <v>0</v>
      </c>
      <c r="CZ22" s="113">
        <f t="shared" si="54"/>
        <v>0</v>
      </c>
      <c r="DA22" s="113"/>
      <c r="DB22" s="113"/>
      <c r="DC22" s="113"/>
      <c r="DD22" s="113"/>
      <c r="DE22" s="113"/>
      <c r="DF22" s="113"/>
      <c r="DG22" s="113"/>
      <c r="DH22" s="113"/>
      <c r="DI22" s="53"/>
      <c r="DJ22" s="122" t="s">
        <v>67</v>
      </c>
      <c r="DK22" s="90" t="s">
        <v>2</v>
      </c>
      <c r="DL22" s="90" t="s">
        <v>6</v>
      </c>
      <c r="DM22" s="138" t="s">
        <v>3</v>
      </c>
      <c r="DN22" s="138" t="s">
        <v>4</v>
      </c>
      <c r="DO22" s="139" t="s">
        <v>5</v>
      </c>
      <c r="DQ22" s="9"/>
      <c r="DR22" s="124" t="str">
        <f>DK17</f>
        <v>Egypte</v>
      </c>
      <c r="DS22" s="214"/>
      <c r="DT22" s="216"/>
      <c r="DU22" s="220"/>
      <c r="DV22" s="227"/>
      <c r="DW22" s="2"/>
      <c r="DX22" s="11"/>
      <c r="DY22" s="47"/>
      <c r="DZ22" s="2"/>
      <c r="EA22" s="2"/>
      <c r="EB22" s="2"/>
      <c r="EC22" s="2"/>
      <c r="ED22" s="201" t="s">
        <v>191</v>
      </c>
      <c r="EE22" s="47"/>
      <c r="EF22" s="2"/>
      <c r="EG22" s="2"/>
      <c r="EI22" s="2"/>
      <c r="EJ22" s="10"/>
      <c r="EK22" s="12"/>
      <c r="EL22" s="2"/>
      <c r="EM22" s="2"/>
    </row>
    <row r="23" spans="2:143" ht="18.7" customHeight="1" x14ac:dyDescent="0.2">
      <c r="B23" s="56" t="s">
        <v>40</v>
      </c>
      <c r="C23" s="56" t="s">
        <v>41</v>
      </c>
      <c r="D23" s="2"/>
      <c r="E23" s="251"/>
      <c r="F23" s="56" t="str">
        <f>VLOOKUP(B23,Paramètres!$C$10:$D$33,2,0)</f>
        <v>Ouganda</v>
      </c>
      <c r="G23" s="205"/>
      <c r="H23" s="206"/>
      <c r="I23" s="56" t="str">
        <f>VLOOKUP(C23,Paramètres!$C$10:$D$33,2,0)</f>
        <v>Tanzanie</v>
      </c>
      <c r="J23" s="57" t="s">
        <v>165</v>
      </c>
      <c r="K23" s="100" t="s">
        <v>148</v>
      </c>
      <c r="L23" s="58">
        <v>7</v>
      </c>
      <c r="M23" s="59" t="str">
        <f t="shared" si="47"/>
        <v>Non joué</v>
      </c>
      <c r="N23" s="111"/>
      <c r="O23" s="113">
        <f t="shared" si="57"/>
        <v>0</v>
      </c>
      <c r="P23" s="113">
        <f t="shared" si="57"/>
        <v>0</v>
      </c>
      <c r="Q23" s="113">
        <f t="shared" si="57"/>
        <v>0</v>
      </c>
      <c r="R23" s="113">
        <f t="shared" si="57"/>
        <v>0</v>
      </c>
      <c r="S23" s="113">
        <f t="shared" si="57"/>
        <v>0</v>
      </c>
      <c r="T23" s="113">
        <f t="shared" si="57"/>
        <v>0</v>
      </c>
      <c r="U23" s="113">
        <f t="shared" si="57"/>
        <v>0</v>
      </c>
      <c r="V23" s="113">
        <f t="shared" si="57"/>
        <v>0</v>
      </c>
      <c r="W23" s="113">
        <f t="shared" si="57"/>
        <v>0</v>
      </c>
      <c r="X23" s="113">
        <f t="shared" si="57"/>
        <v>0</v>
      </c>
      <c r="Y23" s="113">
        <f t="shared" si="58"/>
        <v>0</v>
      </c>
      <c r="Z23" s="113">
        <f t="shared" si="58"/>
        <v>0</v>
      </c>
      <c r="AA23" s="113">
        <f t="shared" si="58"/>
        <v>0</v>
      </c>
      <c r="AB23" s="113">
        <f t="shared" si="58"/>
        <v>0</v>
      </c>
      <c r="AC23" s="113">
        <f t="shared" si="58"/>
        <v>0</v>
      </c>
      <c r="AD23" s="113">
        <f t="shared" si="58"/>
        <v>0</v>
      </c>
      <c r="AE23" s="113">
        <f t="shared" si="58"/>
        <v>0</v>
      </c>
      <c r="AF23" s="113">
        <f t="shared" si="58"/>
        <v>0</v>
      </c>
      <c r="AG23" s="113">
        <f t="shared" si="58"/>
        <v>0</v>
      </c>
      <c r="AH23" s="113">
        <f t="shared" si="58"/>
        <v>0</v>
      </c>
      <c r="AI23" s="113">
        <f t="shared" si="59"/>
        <v>0</v>
      </c>
      <c r="AJ23" s="113">
        <f t="shared" si="59"/>
        <v>0</v>
      </c>
      <c r="AK23" s="113">
        <f t="shared" si="59"/>
        <v>0</v>
      </c>
      <c r="AL23" s="113">
        <f t="shared" si="59"/>
        <v>0</v>
      </c>
      <c r="AM23" s="113"/>
      <c r="AN23" s="113"/>
      <c r="AO23" s="113"/>
      <c r="AP23" s="113"/>
      <c r="AQ23" s="113"/>
      <c r="AR23" s="113"/>
      <c r="AS23" s="113"/>
      <c r="AT23" s="113"/>
      <c r="AU23" s="116"/>
      <c r="AV23" s="113">
        <f t="shared" si="55"/>
        <v>0</v>
      </c>
      <c r="AW23" s="113">
        <f t="shared" si="51"/>
        <v>0</v>
      </c>
      <c r="AX23" s="113">
        <f t="shared" si="51"/>
        <v>0</v>
      </c>
      <c r="AY23" s="113">
        <f t="shared" si="51"/>
        <v>0</v>
      </c>
      <c r="AZ23" s="113">
        <f t="shared" si="51"/>
        <v>0</v>
      </c>
      <c r="BA23" s="113">
        <f t="shared" si="51"/>
        <v>0</v>
      </c>
      <c r="BB23" s="113">
        <f t="shared" si="51"/>
        <v>0</v>
      </c>
      <c r="BC23" s="113">
        <f t="shared" si="51"/>
        <v>0</v>
      </c>
      <c r="BD23" s="113">
        <f t="shared" si="51"/>
        <v>0</v>
      </c>
      <c r="BE23" s="113">
        <f t="shared" si="51"/>
        <v>0</v>
      </c>
      <c r="BF23" s="113">
        <f t="shared" si="51"/>
        <v>0</v>
      </c>
      <c r="BG23" s="113">
        <f t="shared" si="51"/>
        <v>0</v>
      </c>
      <c r="BH23" s="113">
        <f t="shared" si="51"/>
        <v>0</v>
      </c>
      <c r="BI23" s="113">
        <f t="shared" si="51"/>
        <v>0</v>
      </c>
      <c r="BJ23" s="113">
        <f t="shared" si="51"/>
        <v>0</v>
      </c>
      <c r="BK23" s="113">
        <f t="shared" si="51"/>
        <v>0</v>
      </c>
      <c r="BL23" s="113">
        <f t="shared" si="51"/>
        <v>0</v>
      </c>
      <c r="BM23" s="113">
        <f t="shared" si="52"/>
        <v>0</v>
      </c>
      <c r="BN23" s="113">
        <f t="shared" si="52"/>
        <v>0</v>
      </c>
      <c r="BO23" s="113">
        <f t="shared" si="52"/>
        <v>0</v>
      </c>
      <c r="BP23" s="113">
        <f t="shared" si="52"/>
        <v>0</v>
      </c>
      <c r="BQ23" s="113">
        <f t="shared" si="52"/>
        <v>0</v>
      </c>
      <c r="BR23" s="113">
        <f t="shared" si="52"/>
        <v>0</v>
      </c>
      <c r="BS23" s="113">
        <f t="shared" si="52"/>
        <v>0</v>
      </c>
      <c r="BT23" s="113"/>
      <c r="BU23" s="113"/>
      <c r="BV23" s="113"/>
      <c r="BW23" s="113"/>
      <c r="BX23" s="113"/>
      <c r="BY23" s="113"/>
      <c r="BZ23" s="113"/>
      <c r="CA23" s="113"/>
      <c r="CB23" s="116"/>
      <c r="CC23" s="113">
        <f t="shared" si="56"/>
        <v>0</v>
      </c>
      <c r="CD23" s="113">
        <f t="shared" si="53"/>
        <v>0</v>
      </c>
      <c r="CE23" s="113">
        <f t="shared" si="53"/>
        <v>0</v>
      </c>
      <c r="CF23" s="113">
        <f t="shared" si="53"/>
        <v>0</v>
      </c>
      <c r="CG23" s="113">
        <f t="shared" si="53"/>
        <v>0</v>
      </c>
      <c r="CH23" s="113">
        <f t="shared" si="53"/>
        <v>0</v>
      </c>
      <c r="CI23" s="113">
        <f t="shared" si="53"/>
        <v>0</v>
      </c>
      <c r="CJ23" s="113">
        <f t="shared" si="53"/>
        <v>0</v>
      </c>
      <c r="CK23" s="113">
        <f t="shared" si="53"/>
        <v>0</v>
      </c>
      <c r="CL23" s="113">
        <f t="shared" si="53"/>
        <v>0</v>
      </c>
      <c r="CM23" s="113">
        <f t="shared" si="53"/>
        <v>0</v>
      </c>
      <c r="CN23" s="113">
        <f t="shared" si="53"/>
        <v>0</v>
      </c>
      <c r="CO23" s="113">
        <f t="shared" si="53"/>
        <v>0</v>
      </c>
      <c r="CP23" s="113">
        <f t="shared" si="53"/>
        <v>0</v>
      </c>
      <c r="CQ23" s="113">
        <f t="shared" si="53"/>
        <v>0</v>
      </c>
      <c r="CR23" s="113">
        <f t="shared" si="53"/>
        <v>0</v>
      </c>
      <c r="CS23" s="113">
        <f t="shared" si="53"/>
        <v>0</v>
      </c>
      <c r="CT23" s="113">
        <f t="shared" si="54"/>
        <v>0</v>
      </c>
      <c r="CU23" s="113">
        <f t="shared" si="54"/>
        <v>0</v>
      </c>
      <c r="CV23" s="113">
        <f t="shared" si="54"/>
        <v>0</v>
      </c>
      <c r="CW23" s="113">
        <f t="shared" si="54"/>
        <v>0</v>
      </c>
      <c r="CX23" s="113">
        <f t="shared" si="54"/>
        <v>0</v>
      </c>
      <c r="CY23" s="113">
        <f t="shared" si="54"/>
        <v>0</v>
      </c>
      <c r="CZ23" s="113">
        <f t="shared" si="54"/>
        <v>0</v>
      </c>
      <c r="DA23" s="113"/>
      <c r="DB23" s="113"/>
      <c r="DC23" s="113"/>
      <c r="DD23" s="113"/>
      <c r="DE23" s="113"/>
      <c r="DF23" s="113"/>
      <c r="DG23" s="113"/>
      <c r="DH23" s="113"/>
      <c r="DI23" s="53"/>
      <c r="DJ23" s="121">
        <v>1</v>
      </c>
      <c r="DK23" s="85" t="str">
        <f>Paramètres!O18</f>
        <v>Nigeria</v>
      </c>
      <c r="DL23" s="84">
        <f>Paramètres!P18</f>
        <v>0</v>
      </c>
      <c r="DM23" s="88">
        <f>Paramètres!Q18</f>
        <v>0</v>
      </c>
      <c r="DN23" s="88">
        <f>Paramètres!R18</f>
        <v>0</v>
      </c>
      <c r="DO23" s="88">
        <f>Paramètres!S18</f>
        <v>0</v>
      </c>
      <c r="DQ23" s="9"/>
      <c r="DR23" s="125" t="s">
        <v>101</v>
      </c>
      <c r="DS23" s="214"/>
      <c r="DT23" s="216"/>
      <c r="DU23" s="220">
        <f>DS23+DT23/10</f>
        <v>0</v>
      </c>
      <c r="DV23" s="227" t="str">
        <f>DR24</f>
        <v>Bénin</v>
      </c>
      <c r="DW23" s="2"/>
      <c r="DX23" s="43"/>
      <c r="DY23" s="9" t="s">
        <v>0</v>
      </c>
      <c r="DZ23" s="4" t="s">
        <v>1</v>
      </c>
      <c r="EA23" s="4"/>
      <c r="EB23" s="2"/>
      <c r="EC23" s="2"/>
      <c r="ED23" s="10"/>
      <c r="EE23" s="47"/>
      <c r="EF23" s="2"/>
      <c r="EG23" s="2"/>
      <c r="EI23" s="2"/>
      <c r="EJ23" s="10"/>
      <c r="EK23" s="12"/>
      <c r="EL23" s="2"/>
      <c r="EM23" s="2"/>
    </row>
    <row r="24" spans="2:143" ht="18.7" customHeight="1" x14ac:dyDescent="0.2">
      <c r="B24" s="56" t="s">
        <v>39</v>
      </c>
      <c r="C24" s="56" t="s">
        <v>41</v>
      </c>
      <c r="D24" s="2"/>
      <c r="E24" s="251"/>
      <c r="F24" s="56" t="str">
        <f>VLOOKUP(B24,Paramètres!$C$10:$D$33,2,0)</f>
        <v>Tunisie</v>
      </c>
      <c r="G24" s="205"/>
      <c r="H24" s="206"/>
      <c r="I24" s="56" t="str">
        <f>VLOOKUP(C24,Paramètres!$C$10:$D$33,2,0)</f>
        <v>Tanzanie</v>
      </c>
      <c r="J24" s="61" t="s">
        <v>166</v>
      </c>
      <c r="K24" s="100" t="s">
        <v>148</v>
      </c>
      <c r="L24" s="62">
        <v>24</v>
      </c>
      <c r="M24" s="59" t="str">
        <f t="shared" si="47"/>
        <v>Non joué</v>
      </c>
      <c r="N24" s="111"/>
      <c r="O24" s="113">
        <f t="shared" si="57"/>
        <v>0</v>
      </c>
      <c r="P24" s="113">
        <f t="shared" si="57"/>
        <v>0</v>
      </c>
      <c r="Q24" s="113">
        <f t="shared" si="57"/>
        <v>0</v>
      </c>
      <c r="R24" s="113">
        <f t="shared" si="57"/>
        <v>0</v>
      </c>
      <c r="S24" s="113">
        <f t="shared" si="57"/>
        <v>0</v>
      </c>
      <c r="T24" s="113">
        <f t="shared" si="57"/>
        <v>0</v>
      </c>
      <c r="U24" s="113">
        <f t="shared" si="57"/>
        <v>0</v>
      </c>
      <c r="V24" s="113">
        <f t="shared" si="57"/>
        <v>0</v>
      </c>
      <c r="W24" s="113">
        <f t="shared" si="57"/>
        <v>0</v>
      </c>
      <c r="X24" s="113">
        <f t="shared" si="57"/>
        <v>0</v>
      </c>
      <c r="Y24" s="113">
        <f t="shared" si="58"/>
        <v>0</v>
      </c>
      <c r="Z24" s="113">
        <f t="shared" si="58"/>
        <v>0</v>
      </c>
      <c r="AA24" s="113">
        <f t="shared" si="58"/>
        <v>0</v>
      </c>
      <c r="AB24" s="113">
        <f t="shared" si="58"/>
        <v>0</v>
      </c>
      <c r="AC24" s="113">
        <f t="shared" si="58"/>
        <v>0</v>
      </c>
      <c r="AD24" s="113">
        <f t="shared" si="58"/>
        <v>0</v>
      </c>
      <c r="AE24" s="113">
        <f t="shared" si="58"/>
        <v>0</v>
      </c>
      <c r="AF24" s="113">
        <f t="shared" si="58"/>
        <v>0</v>
      </c>
      <c r="AG24" s="113">
        <f t="shared" si="58"/>
        <v>0</v>
      </c>
      <c r="AH24" s="113">
        <f t="shared" si="58"/>
        <v>0</v>
      </c>
      <c r="AI24" s="113">
        <f t="shared" si="59"/>
        <v>0</v>
      </c>
      <c r="AJ24" s="113">
        <f t="shared" si="59"/>
        <v>0</v>
      </c>
      <c r="AK24" s="113">
        <f t="shared" si="59"/>
        <v>0</v>
      </c>
      <c r="AL24" s="113">
        <f t="shared" si="59"/>
        <v>0</v>
      </c>
      <c r="AM24" s="113"/>
      <c r="AN24" s="113"/>
      <c r="AO24" s="113"/>
      <c r="AP24" s="113"/>
      <c r="AQ24" s="113"/>
      <c r="AR24" s="113"/>
      <c r="AS24" s="113"/>
      <c r="AT24" s="113"/>
      <c r="AU24" s="116"/>
      <c r="AV24" s="113">
        <f t="shared" si="55"/>
        <v>0</v>
      </c>
      <c r="AW24" s="113">
        <f t="shared" si="51"/>
        <v>0</v>
      </c>
      <c r="AX24" s="113">
        <f t="shared" si="51"/>
        <v>0</v>
      </c>
      <c r="AY24" s="113">
        <f t="shared" si="51"/>
        <v>0</v>
      </c>
      <c r="AZ24" s="113">
        <f t="shared" si="51"/>
        <v>0</v>
      </c>
      <c r="BA24" s="113">
        <f t="shared" si="51"/>
        <v>0</v>
      </c>
      <c r="BB24" s="113">
        <f t="shared" si="51"/>
        <v>0</v>
      </c>
      <c r="BC24" s="113">
        <f t="shared" si="51"/>
        <v>0</v>
      </c>
      <c r="BD24" s="113">
        <f t="shared" si="51"/>
        <v>0</v>
      </c>
      <c r="BE24" s="113">
        <f t="shared" si="51"/>
        <v>0</v>
      </c>
      <c r="BF24" s="113">
        <f t="shared" si="51"/>
        <v>0</v>
      </c>
      <c r="BG24" s="113">
        <f t="shared" si="51"/>
        <v>0</v>
      </c>
      <c r="BH24" s="113">
        <f t="shared" si="51"/>
        <v>0</v>
      </c>
      <c r="BI24" s="113">
        <f t="shared" si="51"/>
        <v>0</v>
      </c>
      <c r="BJ24" s="113">
        <f t="shared" si="51"/>
        <v>0</v>
      </c>
      <c r="BK24" s="113">
        <f t="shared" si="51"/>
        <v>0</v>
      </c>
      <c r="BL24" s="113">
        <f t="shared" si="51"/>
        <v>0</v>
      </c>
      <c r="BM24" s="113">
        <f t="shared" si="52"/>
        <v>0</v>
      </c>
      <c r="BN24" s="113">
        <f t="shared" si="52"/>
        <v>0</v>
      </c>
      <c r="BO24" s="113">
        <f t="shared" si="52"/>
        <v>0</v>
      </c>
      <c r="BP24" s="113">
        <f t="shared" si="52"/>
        <v>0</v>
      </c>
      <c r="BQ24" s="113">
        <f t="shared" si="52"/>
        <v>0</v>
      </c>
      <c r="BR24" s="113">
        <f t="shared" si="52"/>
        <v>0</v>
      </c>
      <c r="BS24" s="113">
        <f t="shared" si="52"/>
        <v>0</v>
      </c>
      <c r="BT24" s="113"/>
      <c r="BU24" s="113"/>
      <c r="BV24" s="113"/>
      <c r="BW24" s="113"/>
      <c r="BX24" s="113"/>
      <c r="BY24" s="113"/>
      <c r="BZ24" s="113"/>
      <c r="CA24" s="113"/>
      <c r="CB24" s="116"/>
      <c r="CC24" s="113">
        <f t="shared" si="56"/>
        <v>0</v>
      </c>
      <c r="CD24" s="113">
        <f t="shared" si="53"/>
        <v>0</v>
      </c>
      <c r="CE24" s="113">
        <f t="shared" si="53"/>
        <v>0</v>
      </c>
      <c r="CF24" s="113">
        <f t="shared" si="53"/>
        <v>0</v>
      </c>
      <c r="CG24" s="113">
        <f t="shared" si="53"/>
        <v>0</v>
      </c>
      <c r="CH24" s="113">
        <f t="shared" si="53"/>
        <v>0</v>
      </c>
      <c r="CI24" s="113">
        <f t="shared" si="53"/>
        <v>0</v>
      </c>
      <c r="CJ24" s="113">
        <f t="shared" si="53"/>
        <v>0</v>
      </c>
      <c r="CK24" s="113">
        <f t="shared" si="53"/>
        <v>0</v>
      </c>
      <c r="CL24" s="113">
        <f t="shared" si="53"/>
        <v>0</v>
      </c>
      <c r="CM24" s="113">
        <f t="shared" si="53"/>
        <v>0</v>
      </c>
      <c r="CN24" s="113">
        <f t="shared" si="53"/>
        <v>0</v>
      </c>
      <c r="CO24" s="113">
        <f t="shared" si="53"/>
        <v>0</v>
      </c>
      <c r="CP24" s="113">
        <f t="shared" si="53"/>
        <v>0</v>
      </c>
      <c r="CQ24" s="113">
        <f t="shared" si="53"/>
        <v>0</v>
      </c>
      <c r="CR24" s="113">
        <f t="shared" si="53"/>
        <v>0</v>
      </c>
      <c r="CS24" s="113">
        <f t="shared" si="53"/>
        <v>0</v>
      </c>
      <c r="CT24" s="113">
        <f t="shared" si="54"/>
        <v>0</v>
      </c>
      <c r="CU24" s="113">
        <f t="shared" si="54"/>
        <v>0</v>
      </c>
      <c r="CV24" s="113">
        <f t="shared" si="54"/>
        <v>0</v>
      </c>
      <c r="CW24" s="113">
        <f t="shared" si="54"/>
        <v>0</v>
      </c>
      <c r="CX24" s="113">
        <f t="shared" si="54"/>
        <v>0</v>
      </c>
      <c r="CY24" s="113">
        <f t="shared" si="54"/>
        <v>0</v>
      </c>
      <c r="CZ24" s="113">
        <f t="shared" si="54"/>
        <v>0</v>
      </c>
      <c r="DA24" s="113"/>
      <c r="DB24" s="113"/>
      <c r="DC24" s="113"/>
      <c r="DD24" s="113"/>
      <c r="DE24" s="113"/>
      <c r="DF24" s="113"/>
      <c r="DG24" s="113"/>
      <c r="DH24" s="113"/>
      <c r="DI24" s="53"/>
      <c r="DJ24" s="121">
        <v>2</v>
      </c>
      <c r="DK24" s="85" t="str">
        <f>Paramètres!O19</f>
        <v>Tunisie</v>
      </c>
      <c r="DL24" s="84">
        <f>Paramètres!P19</f>
        <v>0</v>
      </c>
      <c r="DM24" s="88">
        <f>Paramètres!Q19</f>
        <v>0</v>
      </c>
      <c r="DN24" s="88">
        <f>Paramètres!R19</f>
        <v>0</v>
      </c>
      <c r="DO24" s="88">
        <f>Paramètres!S19</f>
        <v>0</v>
      </c>
      <c r="DQ24" s="9"/>
      <c r="DR24" s="175" t="str">
        <f>'Tableau des meilleurs 3ème'!S52</f>
        <v>Bénin</v>
      </c>
      <c r="DS24" s="217"/>
      <c r="DT24" s="218"/>
      <c r="DU24" s="221"/>
      <c r="DV24" s="228"/>
      <c r="DW24" s="2"/>
      <c r="DX24" s="229" t="str">
        <f>IF(ISBLANK(DS21),"",VLOOKUP(LARGE(DU21:DU24,1),DU21:DV24,2,0))</f>
        <v/>
      </c>
      <c r="DY24" s="213"/>
      <c r="DZ24" s="231"/>
      <c r="EA24" s="219">
        <f>DY24+DZ24/10</f>
        <v>0</v>
      </c>
      <c r="EB24" s="233" t="str">
        <f>DX24</f>
        <v/>
      </c>
      <c r="EC24" s="2"/>
      <c r="ED24" s="10"/>
      <c r="EE24" s="47"/>
      <c r="EF24" s="2"/>
      <c r="EG24" s="2"/>
      <c r="EI24" s="2"/>
      <c r="EJ24" s="10"/>
      <c r="EK24" s="12"/>
      <c r="EL24" s="2"/>
      <c r="EM24" s="2"/>
    </row>
    <row r="25" spans="2:143" ht="18.7" customHeight="1" x14ac:dyDescent="0.2">
      <c r="B25" s="56" t="s">
        <v>38</v>
      </c>
      <c r="C25" s="56" t="s">
        <v>40</v>
      </c>
      <c r="D25" s="2"/>
      <c r="E25" s="251"/>
      <c r="F25" s="56" t="str">
        <f>VLOOKUP(B25,Paramètres!$C$10:$D$33,2,0)</f>
        <v>Nigeria</v>
      </c>
      <c r="G25" s="205"/>
      <c r="H25" s="206"/>
      <c r="I25" s="56" t="str">
        <f>VLOOKUP(C25,Paramètres!$C$10:$D$33,2,0)</f>
        <v>Ouganda</v>
      </c>
      <c r="J25" s="61" t="s">
        <v>166</v>
      </c>
      <c r="K25" s="101" t="s">
        <v>163</v>
      </c>
      <c r="L25" s="58">
        <v>22</v>
      </c>
      <c r="M25" s="59" t="str">
        <f t="shared" si="47"/>
        <v>Non joué</v>
      </c>
      <c r="N25" s="111"/>
      <c r="O25" s="113">
        <f t="shared" si="57"/>
        <v>0</v>
      </c>
      <c r="P25" s="113">
        <f t="shared" si="57"/>
        <v>0</v>
      </c>
      <c r="Q25" s="113">
        <f t="shared" si="57"/>
        <v>0</v>
      </c>
      <c r="R25" s="113">
        <f t="shared" si="57"/>
        <v>0</v>
      </c>
      <c r="S25" s="113">
        <f t="shared" si="57"/>
        <v>0</v>
      </c>
      <c r="T25" s="113">
        <f t="shared" si="57"/>
        <v>0</v>
      </c>
      <c r="U25" s="113">
        <f t="shared" si="57"/>
        <v>0</v>
      </c>
      <c r="V25" s="113">
        <f t="shared" si="57"/>
        <v>0</v>
      </c>
      <c r="W25" s="113">
        <f t="shared" si="57"/>
        <v>0</v>
      </c>
      <c r="X25" s="113">
        <f t="shared" si="57"/>
        <v>0</v>
      </c>
      <c r="Y25" s="113">
        <f t="shared" si="58"/>
        <v>0</v>
      </c>
      <c r="Z25" s="113">
        <f t="shared" si="58"/>
        <v>0</v>
      </c>
      <c r="AA25" s="113">
        <f t="shared" si="58"/>
        <v>0</v>
      </c>
      <c r="AB25" s="113">
        <f t="shared" si="58"/>
        <v>0</v>
      </c>
      <c r="AC25" s="113">
        <f t="shared" si="58"/>
        <v>0</v>
      </c>
      <c r="AD25" s="113">
        <f t="shared" si="58"/>
        <v>0</v>
      </c>
      <c r="AE25" s="113">
        <f t="shared" si="58"/>
        <v>0</v>
      </c>
      <c r="AF25" s="113">
        <f t="shared" si="58"/>
        <v>0</v>
      </c>
      <c r="AG25" s="113">
        <f t="shared" si="58"/>
        <v>0</v>
      </c>
      <c r="AH25" s="113">
        <f t="shared" si="58"/>
        <v>0</v>
      </c>
      <c r="AI25" s="113">
        <f t="shared" si="59"/>
        <v>0</v>
      </c>
      <c r="AJ25" s="113">
        <f t="shared" si="59"/>
        <v>0</v>
      </c>
      <c r="AK25" s="113">
        <f t="shared" si="59"/>
        <v>0</v>
      </c>
      <c r="AL25" s="113">
        <f t="shared" si="59"/>
        <v>0</v>
      </c>
      <c r="AM25" s="113"/>
      <c r="AN25" s="113"/>
      <c r="AO25" s="113"/>
      <c r="AP25" s="113"/>
      <c r="AQ25" s="113"/>
      <c r="AR25" s="113"/>
      <c r="AS25" s="113"/>
      <c r="AT25" s="113"/>
      <c r="AU25" s="116"/>
      <c r="AV25" s="113">
        <f t="shared" si="55"/>
        <v>0</v>
      </c>
      <c r="AW25" s="113">
        <f t="shared" si="51"/>
        <v>0</v>
      </c>
      <c r="AX25" s="113">
        <f t="shared" si="51"/>
        <v>0</v>
      </c>
      <c r="AY25" s="113">
        <f t="shared" si="51"/>
        <v>0</v>
      </c>
      <c r="AZ25" s="113">
        <f t="shared" si="51"/>
        <v>0</v>
      </c>
      <c r="BA25" s="113">
        <f t="shared" si="51"/>
        <v>0</v>
      </c>
      <c r="BB25" s="113">
        <f t="shared" si="51"/>
        <v>0</v>
      </c>
      <c r="BC25" s="113">
        <f t="shared" si="51"/>
        <v>0</v>
      </c>
      <c r="BD25" s="113">
        <f t="shared" si="51"/>
        <v>0</v>
      </c>
      <c r="BE25" s="113">
        <f t="shared" si="51"/>
        <v>0</v>
      </c>
      <c r="BF25" s="113">
        <f t="shared" si="51"/>
        <v>0</v>
      </c>
      <c r="BG25" s="113">
        <f t="shared" si="51"/>
        <v>0</v>
      </c>
      <c r="BH25" s="113">
        <f t="shared" si="51"/>
        <v>0</v>
      </c>
      <c r="BI25" s="113">
        <f t="shared" si="51"/>
        <v>0</v>
      </c>
      <c r="BJ25" s="113">
        <f t="shared" si="51"/>
        <v>0</v>
      </c>
      <c r="BK25" s="113">
        <f t="shared" si="51"/>
        <v>0</v>
      </c>
      <c r="BL25" s="113">
        <f t="shared" ref="BL25:BS40" si="60">IF($F25=BL$8,$G25)+IF($I25=BL$8,$H25)</f>
        <v>0</v>
      </c>
      <c r="BM25" s="113">
        <f t="shared" si="52"/>
        <v>0</v>
      </c>
      <c r="BN25" s="113">
        <f t="shared" si="52"/>
        <v>0</v>
      </c>
      <c r="BO25" s="113">
        <f t="shared" si="52"/>
        <v>0</v>
      </c>
      <c r="BP25" s="113">
        <f t="shared" si="52"/>
        <v>0</v>
      </c>
      <c r="BQ25" s="113">
        <f t="shared" si="52"/>
        <v>0</v>
      </c>
      <c r="BR25" s="113">
        <f t="shared" si="52"/>
        <v>0</v>
      </c>
      <c r="BS25" s="113">
        <f t="shared" si="52"/>
        <v>0</v>
      </c>
      <c r="BT25" s="113"/>
      <c r="BU25" s="113"/>
      <c r="BV25" s="113"/>
      <c r="BW25" s="113"/>
      <c r="BX25" s="113"/>
      <c r="BY25" s="113"/>
      <c r="BZ25" s="113"/>
      <c r="CA25" s="113"/>
      <c r="CB25" s="116"/>
      <c r="CC25" s="113">
        <f t="shared" si="56"/>
        <v>0</v>
      </c>
      <c r="CD25" s="113">
        <f t="shared" si="53"/>
        <v>0</v>
      </c>
      <c r="CE25" s="113">
        <f t="shared" si="53"/>
        <v>0</v>
      </c>
      <c r="CF25" s="113">
        <f t="shared" si="53"/>
        <v>0</v>
      </c>
      <c r="CG25" s="113">
        <f t="shared" si="53"/>
        <v>0</v>
      </c>
      <c r="CH25" s="113">
        <f t="shared" si="53"/>
        <v>0</v>
      </c>
      <c r="CI25" s="113">
        <f t="shared" si="53"/>
        <v>0</v>
      </c>
      <c r="CJ25" s="113">
        <f t="shared" si="53"/>
        <v>0</v>
      </c>
      <c r="CK25" s="113">
        <f t="shared" si="53"/>
        <v>0</v>
      </c>
      <c r="CL25" s="113">
        <f t="shared" si="53"/>
        <v>0</v>
      </c>
      <c r="CM25" s="113">
        <f t="shared" si="53"/>
        <v>0</v>
      </c>
      <c r="CN25" s="113">
        <f t="shared" si="53"/>
        <v>0</v>
      </c>
      <c r="CO25" s="113">
        <f t="shared" si="53"/>
        <v>0</v>
      </c>
      <c r="CP25" s="113">
        <f t="shared" si="53"/>
        <v>0</v>
      </c>
      <c r="CQ25" s="113">
        <f t="shared" si="53"/>
        <v>0</v>
      </c>
      <c r="CR25" s="113">
        <f t="shared" si="53"/>
        <v>0</v>
      </c>
      <c r="CS25" s="113">
        <f t="shared" ref="CS25:CZ40" si="61">IF($F25=CS$8,$H25)+IF($I25=CS$8,$G25)</f>
        <v>0</v>
      </c>
      <c r="CT25" s="113">
        <f t="shared" si="54"/>
        <v>0</v>
      </c>
      <c r="CU25" s="113">
        <f t="shared" si="54"/>
        <v>0</v>
      </c>
      <c r="CV25" s="113">
        <f t="shared" si="54"/>
        <v>0</v>
      </c>
      <c r="CW25" s="113">
        <f t="shared" si="54"/>
        <v>0</v>
      </c>
      <c r="CX25" s="113">
        <f t="shared" si="54"/>
        <v>0</v>
      </c>
      <c r="CY25" s="113">
        <f t="shared" si="54"/>
        <v>0</v>
      </c>
      <c r="CZ25" s="113">
        <f t="shared" si="54"/>
        <v>0</v>
      </c>
      <c r="DA25" s="113"/>
      <c r="DB25" s="113"/>
      <c r="DC25" s="113"/>
      <c r="DD25" s="113"/>
      <c r="DE25" s="113"/>
      <c r="DF25" s="113"/>
      <c r="DG25" s="113"/>
      <c r="DH25" s="113"/>
      <c r="DI25" s="53"/>
      <c r="DJ25" s="121">
        <v>3</v>
      </c>
      <c r="DK25" s="60" t="str">
        <f>Paramètres!O20</f>
        <v>Ouganda</v>
      </c>
      <c r="DL25" s="55">
        <f>Paramètres!P20</f>
        <v>0</v>
      </c>
      <c r="DM25" s="89">
        <f>Paramètres!Q20</f>
        <v>0</v>
      </c>
      <c r="DN25" s="89">
        <f>Paramètres!R20</f>
        <v>0</v>
      </c>
      <c r="DO25" s="89">
        <f>Paramètres!S20</f>
        <v>0</v>
      </c>
      <c r="DQ25" s="9"/>
      <c r="DR25" s="200" t="s">
        <v>182</v>
      </c>
      <c r="DS25" s="47"/>
      <c r="DT25" s="48"/>
      <c r="DU25" s="9"/>
      <c r="DV25" s="9"/>
      <c r="DW25" s="4"/>
      <c r="DX25" s="230"/>
      <c r="DY25" s="214"/>
      <c r="DZ25" s="225"/>
      <c r="EA25" s="220"/>
      <c r="EB25" s="227"/>
      <c r="EC25" s="2"/>
      <c r="ED25" s="10"/>
      <c r="EE25" s="47"/>
      <c r="EF25" s="2"/>
      <c r="EG25" s="2"/>
      <c r="EI25" s="2"/>
      <c r="EJ25" s="212"/>
      <c r="EK25" s="212"/>
      <c r="EL25" s="2"/>
      <c r="EM25" s="2"/>
    </row>
    <row r="26" spans="2:143" ht="18.7" customHeight="1" x14ac:dyDescent="0.2">
      <c r="B26" s="56" t="s">
        <v>41</v>
      </c>
      <c r="C26" s="56" t="s">
        <v>38</v>
      </c>
      <c r="D26" s="2"/>
      <c r="E26" s="251"/>
      <c r="F26" s="56" t="str">
        <f>VLOOKUP(B26,Paramètres!$C$10:$D$33,2,0)</f>
        <v>Tanzanie</v>
      </c>
      <c r="G26" s="205"/>
      <c r="H26" s="206"/>
      <c r="I26" s="56" t="str">
        <f>VLOOKUP(C26,Paramètres!$C$10:$D$33,2,0)</f>
        <v>Nigeria</v>
      </c>
      <c r="J26" s="57" t="s">
        <v>161</v>
      </c>
      <c r="K26" s="100" t="s">
        <v>163</v>
      </c>
      <c r="L26" s="58">
        <v>39</v>
      </c>
      <c r="M26" s="59" t="str">
        <f t="shared" si="47"/>
        <v>Non joué</v>
      </c>
      <c r="N26" s="111"/>
      <c r="O26" s="113">
        <f t="shared" si="57"/>
        <v>0</v>
      </c>
      <c r="P26" s="113">
        <f t="shared" si="57"/>
        <v>0</v>
      </c>
      <c r="Q26" s="113">
        <f t="shared" si="57"/>
        <v>0</v>
      </c>
      <c r="R26" s="113">
        <f t="shared" si="57"/>
        <v>0</v>
      </c>
      <c r="S26" s="113">
        <f t="shared" si="57"/>
        <v>0</v>
      </c>
      <c r="T26" s="113">
        <f t="shared" si="57"/>
        <v>0</v>
      </c>
      <c r="U26" s="113">
        <f t="shared" si="57"/>
        <v>0</v>
      </c>
      <c r="V26" s="113">
        <f t="shared" si="57"/>
        <v>0</v>
      </c>
      <c r="W26" s="113">
        <f t="shared" si="57"/>
        <v>0</v>
      </c>
      <c r="X26" s="113">
        <f t="shared" si="57"/>
        <v>0</v>
      </c>
      <c r="Y26" s="113">
        <f t="shared" si="58"/>
        <v>0</v>
      </c>
      <c r="Z26" s="113">
        <f t="shared" si="58"/>
        <v>0</v>
      </c>
      <c r="AA26" s="113">
        <f t="shared" si="58"/>
        <v>0</v>
      </c>
      <c r="AB26" s="113">
        <f t="shared" si="58"/>
        <v>0</v>
      </c>
      <c r="AC26" s="113">
        <f t="shared" si="58"/>
        <v>0</v>
      </c>
      <c r="AD26" s="113">
        <f t="shared" si="58"/>
        <v>0</v>
      </c>
      <c r="AE26" s="113">
        <f t="shared" si="58"/>
        <v>0</v>
      </c>
      <c r="AF26" s="113">
        <f t="shared" si="58"/>
        <v>0</v>
      </c>
      <c r="AG26" s="113">
        <f t="shared" si="58"/>
        <v>0</v>
      </c>
      <c r="AH26" s="113">
        <f t="shared" si="58"/>
        <v>0</v>
      </c>
      <c r="AI26" s="113">
        <f t="shared" si="59"/>
        <v>0</v>
      </c>
      <c r="AJ26" s="113">
        <f t="shared" si="59"/>
        <v>0</v>
      </c>
      <c r="AK26" s="113">
        <f t="shared" si="59"/>
        <v>0</v>
      </c>
      <c r="AL26" s="113">
        <f t="shared" si="59"/>
        <v>0</v>
      </c>
      <c r="AM26" s="113"/>
      <c r="AN26" s="113"/>
      <c r="AO26" s="113"/>
      <c r="AP26" s="113"/>
      <c r="AQ26" s="113"/>
      <c r="AR26" s="113"/>
      <c r="AS26" s="113"/>
      <c r="AT26" s="113"/>
      <c r="AU26" s="116"/>
      <c r="AV26" s="113">
        <f t="shared" si="55"/>
        <v>0</v>
      </c>
      <c r="AW26" s="113">
        <f t="shared" si="55"/>
        <v>0</v>
      </c>
      <c r="AX26" s="113">
        <f t="shared" si="55"/>
        <v>0</v>
      </c>
      <c r="AY26" s="113">
        <f t="shared" si="55"/>
        <v>0</v>
      </c>
      <c r="AZ26" s="113">
        <f t="shared" si="55"/>
        <v>0</v>
      </c>
      <c r="BA26" s="113">
        <f t="shared" si="55"/>
        <v>0</v>
      </c>
      <c r="BB26" s="113">
        <f t="shared" si="55"/>
        <v>0</v>
      </c>
      <c r="BC26" s="113">
        <f t="shared" si="55"/>
        <v>0</v>
      </c>
      <c r="BD26" s="113">
        <f t="shared" si="55"/>
        <v>0</v>
      </c>
      <c r="BE26" s="113">
        <f t="shared" si="55"/>
        <v>0</v>
      </c>
      <c r="BF26" s="113">
        <f t="shared" si="55"/>
        <v>0</v>
      </c>
      <c r="BG26" s="113">
        <f t="shared" si="55"/>
        <v>0</v>
      </c>
      <c r="BH26" s="113">
        <f t="shared" si="55"/>
        <v>0</v>
      </c>
      <c r="BI26" s="113">
        <f t="shared" si="55"/>
        <v>0</v>
      </c>
      <c r="BJ26" s="113">
        <f t="shared" si="55"/>
        <v>0</v>
      </c>
      <c r="BK26" s="113">
        <f t="shared" si="55"/>
        <v>0</v>
      </c>
      <c r="BL26" s="113">
        <f t="shared" si="60"/>
        <v>0</v>
      </c>
      <c r="BM26" s="113">
        <f t="shared" si="60"/>
        <v>0</v>
      </c>
      <c r="BN26" s="113">
        <f t="shared" si="60"/>
        <v>0</v>
      </c>
      <c r="BO26" s="113">
        <f t="shared" si="60"/>
        <v>0</v>
      </c>
      <c r="BP26" s="113">
        <f t="shared" si="60"/>
        <v>0</v>
      </c>
      <c r="BQ26" s="113">
        <f t="shared" si="60"/>
        <v>0</v>
      </c>
      <c r="BR26" s="113">
        <f t="shared" si="60"/>
        <v>0</v>
      </c>
      <c r="BS26" s="113">
        <f t="shared" si="60"/>
        <v>0</v>
      </c>
      <c r="BT26" s="113"/>
      <c r="BU26" s="113"/>
      <c r="BV26" s="113"/>
      <c r="BW26" s="113"/>
      <c r="BX26" s="113"/>
      <c r="BY26" s="113"/>
      <c r="BZ26" s="113"/>
      <c r="CA26" s="113"/>
      <c r="CB26" s="116"/>
      <c r="CC26" s="113">
        <f t="shared" si="56"/>
        <v>0</v>
      </c>
      <c r="CD26" s="113">
        <f t="shared" si="56"/>
        <v>0</v>
      </c>
      <c r="CE26" s="113">
        <f t="shared" si="56"/>
        <v>0</v>
      </c>
      <c r="CF26" s="113">
        <f t="shared" si="56"/>
        <v>0</v>
      </c>
      <c r="CG26" s="113">
        <f t="shared" si="56"/>
        <v>0</v>
      </c>
      <c r="CH26" s="113">
        <f t="shared" si="56"/>
        <v>0</v>
      </c>
      <c r="CI26" s="113">
        <f t="shared" si="56"/>
        <v>0</v>
      </c>
      <c r="CJ26" s="113">
        <f t="shared" si="56"/>
        <v>0</v>
      </c>
      <c r="CK26" s="113">
        <f t="shared" si="56"/>
        <v>0</v>
      </c>
      <c r="CL26" s="113">
        <f t="shared" si="56"/>
        <v>0</v>
      </c>
      <c r="CM26" s="113">
        <f t="shared" si="56"/>
        <v>0</v>
      </c>
      <c r="CN26" s="113">
        <f t="shared" si="56"/>
        <v>0</v>
      </c>
      <c r="CO26" s="113">
        <f t="shared" si="56"/>
        <v>0</v>
      </c>
      <c r="CP26" s="113">
        <f t="shared" si="56"/>
        <v>0</v>
      </c>
      <c r="CQ26" s="113">
        <f t="shared" si="56"/>
        <v>0</v>
      </c>
      <c r="CR26" s="113">
        <f t="shared" si="56"/>
        <v>0</v>
      </c>
      <c r="CS26" s="113">
        <f t="shared" si="61"/>
        <v>0</v>
      </c>
      <c r="CT26" s="113">
        <f t="shared" si="61"/>
        <v>0</v>
      </c>
      <c r="CU26" s="113">
        <f t="shared" si="61"/>
        <v>0</v>
      </c>
      <c r="CV26" s="113">
        <f t="shared" si="61"/>
        <v>0</v>
      </c>
      <c r="CW26" s="113">
        <f t="shared" si="61"/>
        <v>0</v>
      </c>
      <c r="CX26" s="113">
        <f t="shared" si="61"/>
        <v>0</v>
      </c>
      <c r="CY26" s="113">
        <f t="shared" si="61"/>
        <v>0</v>
      </c>
      <c r="CZ26" s="113">
        <f t="shared" si="61"/>
        <v>0</v>
      </c>
      <c r="DA26" s="113"/>
      <c r="DB26" s="113"/>
      <c r="DC26" s="113"/>
      <c r="DD26" s="113"/>
      <c r="DE26" s="113"/>
      <c r="DF26" s="113"/>
      <c r="DG26" s="113"/>
      <c r="DH26" s="113"/>
      <c r="DI26" s="53"/>
      <c r="DJ26" s="121">
        <v>4</v>
      </c>
      <c r="DK26" s="60" t="str">
        <f>Paramètres!O21</f>
        <v>Tanzanie</v>
      </c>
      <c r="DL26" s="55">
        <f>Paramètres!P21</f>
        <v>0</v>
      </c>
      <c r="DM26" s="89">
        <f>Paramètres!Q21</f>
        <v>0</v>
      </c>
      <c r="DN26" s="89">
        <f>Paramètres!R21</f>
        <v>0</v>
      </c>
      <c r="DO26" s="89">
        <f>Paramètres!S21</f>
        <v>0</v>
      </c>
      <c r="DQ26" s="9"/>
      <c r="DR26" s="10"/>
      <c r="DS26" s="9" t="s">
        <v>0</v>
      </c>
      <c r="DT26" s="4" t="s">
        <v>1</v>
      </c>
      <c r="DU26" s="9"/>
      <c r="DV26" s="9"/>
      <c r="DW26" s="4"/>
      <c r="DX26" s="230" t="str">
        <f>IF(ISBLANK(DS27),"",VLOOKUP(LARGE(DU27:DU30,1),DU27:DV30,2,0))</f>
        <v/>
      </c>
      <c r="DY26" s="214"/>
      <c r="DZ26" s="225"/>
      <c r="EA26" s="220">
        <f>DY26+DZ26/10</f>
        <v>0</v>
      </c>
      <c r="EB26" s="227" t="str">
        <f>DX26</f>
        <v/>
      </c>
      <c r="EC26" s="2"/>
      <c r="ED26" s="10"/>
      <c r="EE26" s="47"/>
      <c r="EF26" s="2"/>
      <c r="EG26" s="2"/>
      <c r="EI26" s="2"/>
      <c r="EJ26" s="212"/>
      <c r="EK26" s="212"/>
      <c r="EL26" s="2"/>
      <c r="EM26" s="2"/>
    </row>
    <row r="27" spans="2:143" ht="18.7" customHeight="1" x14ac:dyDescent="0.2">
      <c r="B27" s="65" t="s">
        <v>39</v>
      </c>
      <c r="C27" s="65" t="s">
        <v>40</v>
      </c>
      <c r="D27" s="2"/>
      <c r="E27" s="252"/>
      <c r="F27" s="65" t="str">
        <f>VLOOKUP(B27,Paramètres!$C$10:$D$33,2,0)</f>
        <v>Tunisie</v>
      </c>
      <c r="G27" s="207"/>
      <c r="H27" s="208"/>
      <c r="I27" s="65" t="str">
        <f>VLOOKUP(C27,Paramètres!$C$10:$D$33,2,0)</f>
        <v>Ouganda</v>
      </c>
      <c r="J27" s="66" t="s">
        <v>162</v>
      </c>
      <c r="K27" s="102" t="s">
        <v>148</v>
      </c>
      <c r="L27" s="67">
        <v>40</v>
      </c>
      <c r="M27" s="68" t="str">
        <f t="shared" si="47"/>
        <v>Non joué</v>
      </c>
      <c r="N27" s="111"/>
      <c r="O27" s="113">
        <f t="shared" si="57"/>
        <v>0</v>
      </c>
      <c r="P27" s="113">
        <f t="shared" si="57"/>
        <v>0</v>
      </c>
      <c r="Q27" s="113">
        <f t="shared" si="57"/>
        <v>0</v>
      </c>
      <c r="R27" s="113">
        <f t="shared" si="57"/>
        <v>0</v>
      </c>
      <c r="S27" s="113">
        <f t="shared" si="57"/>
        <v>0</v>
      </c>
      <c r="T27" s="113">
        <f t="shared" si="57"/>
        <v>0</v>
      </c>
      <c r="U27" s="113">
        <f t="shared" si="57"/>
        <v>0</v>
      </c>
      <c r="V27" s="113">
        <f t="shared" si="57"/>
        <v>0</v>
      </c>
      <c r="W27" s="113">
        <f t="shared" si="57"/>
        <v>0</v>
      </c>
      <c r="X27" s="113">
        <f t="shared" si="57"/>
        <v>0</v>
      </c>
      <c r="Y27" s="113">
        <f t="shared" si="58"/>
        <v>0</v>
      </c>
      <c r="Z27" s="113">
        <f t="shared" si="58"/>
        <v>0</v>
      </c>
      <c r="AA27" s="113">
        <f t="shared" si="58"/>
        <v>0</v>
      </c>
      <c r="AB27" s="113">
        <f t="shared" si="58"/>
        <v>0</v>
      </c>
      <c r="AC27" s="113">
        <f t="shared" si="58"/>
        <v>0</v>
      </c>
      <c r="AD27" s="113">
        <f t="shared" si="58"/>
        <v>0</v>
      </c>
      <c r="AE27" s="113">
        <f t="shared" si="58"/>
        <v>0</v>
      </c>
      <c r="AF27" s="113">
        <f t="shared" si="58"/>
        <v>0</v>
      </c>
      <c r="AG27" s="113">
        <f t="shared" si="58"/>
        <v>0</v>
      </c>
      <c r="AH27" s="113">
        <f t="shared" si="58"/>
        <v>0</v>
      </c>
      <c r="AI27" s="113">
        <f t="shared" si="59"/>
        <v>0</v>
      </c>
      <c r="AJ27" s="113">
        <f t="shared" si="59"/>
        <v>0</v>
      </c>
      <c r="AK27" s="113">
        <f t="shared" si="59"/>
        <v>0</v>
      </c>
      <c r="AL27" s="113">
        <f t="shared" si="59"/>
        <v>0</v>
      </c>
      <c r="AM27" s="113"/>
      <c r="AN27" s="113"/>
      <c r="AO27" s="113"/>
      <c r="AP27" s="113"/>
      <c r="AQ27" s="113"/>
      <c r="AR27" s="113"/>
      <c r="AS27" s="113"/>
      <c r="AT27" s="113"/>
      <c r="AU27" s="116"/>
      <c r="AV27" s="113">
        <f t="shared" ref="AV27:BK42" si="62">IF($F27=AV$8,$G27)+IF($I27=AV$8,$H27)</f>
        <v>0</v>
      </c>
      <c r="AW27" s="113">
        <f t="shared" si="62"/>
        <v>0</v>
      </c>
      <c r="AX27" s="113">
        <f t="shared" si="62"/>
        <v>0</v>
      </c>
      <c r="AY27" s="113">
        <f t="shared" si="62"/>
        <v>0</v>
      </c>
      <c r="AZ27" s="113">
        <f t="shared" si="62"/>
        <v>0</v>
      </c>
      <c r="BA27" s="113">
        <f t="shared" si="62"/>
        <v>0</v>
      </c>
      <c r="BB27" s="113">
        <f t="shared" si="62"/>
        <v>0</v>
      </c>
      <c r="BC27" s="113">
        <f t="shared" si="62"/>
        <v>0</v>
      </c>
      <c r="BD27" s="113">
        <f t="shared" si="62"/>
        <v>0</v>
      </c>
      <c r="BE27" s="113">
        <f t="shared" si="62"/>
        <v>0</v>
      </c>
      <c r="BF27" s="113">
        <f t="shared" si="62"/>
        <v>0</v>
      </c>
      <c r="BG27" s="113">
        <f t="shared" si="62"/>
        <v>0</v>
      </c>
      <c r="BH27" s="113">
        <f t="shared" si="62"/>
        <v>0</v>
      </c>
      <c r="BI27" s="113">
        <f t="shared" si="62"/>
        <v>0</v>
      </c>
      <c r="BJ27" s="113">
        <f t="shared" si="62"/>
        <v>0</v>
      </c>
      <c r="BK27" s="113">
        <f t="shared" si="62"/>
        <v>0</v>
      </c>
      <c r="BL27" s="113">
        <f t="shared" si="60"/>
        <v>0</v>
      </c>
      <c r="BM27" s="113">
        <f t="shared" si="60"/>
        <v>0</v>
      </c>
      <c r="BN27" s="113">
        <f t="shared" si="60"/>
        <v>0</v>
      </c>
      <c r="BO27" s="113">
        <f t="shared" si="60"/>
        <v>0</v>
      </c>
      <c r="BP27" s="113">
        <f t="shared" si="60"/>
        <v>0</v>
      </c>
      <c r="BQ27" s="113">
        <f t="shared" si="60"/>
        <v>0</v>
      </c>
      <c r="BR27" s="113">
        <f t="shared" si="60"/>
        <v>0</v>
      </c>
      <c r="BS27" s="113">
        <f t="shared" si="60"/>
        <v>0</v>
      </c>
      <c r="BT27" s="113"/>
      <c r="BU27" s="113"/>
      <c r="BV27" s="113"/>
      <c r="BW27" s="113"/>
      <c r="BX27" s="113"/>
      <c r="BY27" s="113"/>
      <c r="BZ27" s="113"/>
      <c r="CA27" s="113"/>
      <c r="CB27" s="116"/>
      <c r="CC27" s="113">
        <f t="shared" ref="CC27:CR42" si="63">IF($F27=CC$8,$H27)+IF($I27=CC$8,$G27)</f>
        <v>0</v>
      </c>
      <c r="CD27" s="113">
        <f t="shared" si="63"/>
        <v>0</v>
      </c>
      <c r="CE27" s="113">
        <f t="shared" si="63"/>
        <v>0</v>
      </c>
      <c r="CF27" s="113">
        <f t="shared" si="63"/>
        <v>0</v>
      </c>
      <c r="CG27" s="113">
        <f t="shared" si="63"/>
        <v>0</v>
      </c>
      <c r="CH27" s="113">
        <f t="shared" si="63"/>
        <v>0</v>
      </c>
      <c r="CI27" s="113">
        <f t="shared" si="63"/>
        <v>0</v>
      </c>
      <c r="CJ27" s="113">
        <f t="shared" si="63"/>
        <v>0</v>
      </c>
      <c r="CK27" s="113">
        <f t="shared" si="63"/>
        <v>0</v>
      </c>
      <c r="CL27" s="113">
        <f t="shared" si="63"/>
        <v>0</v>
      </c>
      <c r="CM27" s="113">
        <f t="shared" si="63"/>
        <v>0</v>
      </c>
      <c r="CN27" s="113">
        <f t="shared" si="63"/>
        <v>0</v>
      </c>
      <c r="CO27" s="113">
        <f t="shared" si="63"/>
        <v>0</v>
      </c>
      <c r="CP27" s="113">
        <f t="shared" si="63"/>
        <v>0</v>
      </c>
      <c r="CQ27" s="113">
        <f t="shared" si="63"/>
        <v>0</v>
      </c>
      <c r="CR27" s="113">
        <f t="shared" si="63"/>
        <v>0</v>
      </c>
      <c r="CS27" s="113">
        <f t="shared" si="61"/>
        <v>0</v>
      </c>
      <c r="CT27" s="113">
        <f t="shared" si="61"/>
        <v>0</v>
      </c>
      <c r="CU27" s="113">
        <f t="shared" si="61"/>
        <v>0</v>
      </c>
      <c r="CV27" s="113">
        <f t="shared" si="61"/>
        <v>0</v>
      </c>
      <c r="CW27" s="113">
        <f t="shared" si="61"/>
        <v>0</v>
      </c>
      <c r="CX27" s="113">
        <f t="shared" si="61"/>
        <v>0</v>
      </c>
      <c r="CY27" s="113">
        <f t="shared" si="61"/>
        <v>0</v>
      </c>
      <c r="CZ27" s="113">
        <f t="shared" si="61"/>
        <v>0</v>
      </c>
      <c r="DA27" s="113"/>
      <c r="DB27" s="113"/>
      <c r="DC27" s="113"/>
      <c r="DD27" s="113"/>
      <c r="DE27" s="113"/>
      <c r="DF27" s="113"/>
      <c r="DG27" s="113"/>
      <c r="DH27" s="113"/>
      <c r="DI27" s="53"/>
      <c r="DJ27" s="53"/>
      <c r="DK27" s="69"/>
      <c r="DL27" s="69"/>
      <c r="DM27" s="2"/>
      <c r="DN27" s="2"/>
      <c r="DO27" s="2"/>
      <c r="DP27" s="248"/>
      <c r="DQ27" s="249"/>
      <c r="DR27" s="123" t="s">
        <v>94</v>
      </c>
      <c r="DS27" s="213"/>
      <c r="DT27" s="215"/>
      <c r="DU27" s="219">
        <f>DS27+DT27/10</f>
        <v>0</v>
      </c>
      <c r="DV27" s="233" t="str">
        <f>DR28</f>
        <v>Cameroun</v>
      </c>
      <c r="DW27" s="2"/>
      <c r="DX27" s="232"/>
      <c r="DY27" s="217"/>
      <c r="DZ27" s="226"/>
      <c r="EA27" s="221"/>
      <c r="EB27" s="228"/>
      <c r="EC27" s="2"/>
      <c r="ED27" s="10"/>
      <c r="EE27" s="47"/>
      <c r="EF27" s="2"/>
      <c r="EG27" s="2"/>
      <c r="EI27" s="2"/>
      <c r="EJ27" s="10"/>
      <c r="EK27" s="12"/>
      <c r="EL27" s="2"/>
      <c r="EM27" s="2"/>
    </row>
    <row r="28" spans="2:143" ht="18.7" customHeight="1" x14ac:dyDescent="0.2">
      <c r="B28" s="49" t="s">
        <v>42</v>
      </c>
      <c r="C28" s="49" t="s">
        <v>43</v>
      </c>
      <c r="D28" s="2"/>
      <c r="E28" s="253" t="s">
        <v>12</v>
      </c>
      <c r="F28" s="49" t="str">
        <f>VLOOKUP(B28,Paramètres!$C$10:$D$33,2,0)</f>
        <v>Ségénal</v>
      </c>
      <c r="G28" s="203"/>
      <c r="H28" s="204"/>
      <c r="I28" s="49" t="str">
        <f>VLOOKUP(C28,Paramètres!$C$10:$D$33,2,0)</f>
        <v>RDC</v>
      </c>
      <c r="J28" s="50" t="s">
        <v>166</v>
      </c>
      <c r="K28" s="99" t="s">
        <v>168</v>
      </c>
      <c r="L28" s="51">
        <v>6</v>
      </c>
      <c r="M28" s="52" t="str">
        <f t="shared" si="47"/>
        <v>Non joué</v>
      </c>
      <c r="N28" s="111"/>
      <c r="O28" s="113">
        <f t="shared" si="57"/>
        <v>0</v>
      </c>
      <c r="P28" s="113">
        <f t="shared" si="57"/>
        <v>0</v>
      </c>
      <c r="Q28" s="113">
        <f t="shared" si="57"/>
        <v>0</v>
      </c>
      <c r="R28" s="113">
        <f t="shared" si="57"/>
        <v>0</v>
      </c>
      <c r="S28" s="113">
        <f t="shared" si="57"/>
        <v>0</v>
      </c>
      <c r="T28" s="113">
        <f t="shared" si="57"/>
        <v>0</v>
      </c>
      <c r="U28" s="113">
        <f t="shared" si="57"/>
        <v>0</v>
      </c>
      <c r="V28" s="113">
        <f t="shared" si="57"/>
        <v>0</v>
      </c>
      <c r="W28" s="113">
        <f t="shared" si="57"/>
        <v>0</v>
      </c>
      <c r="X28" s="113">
        <f t="shared" si="57"/>
        <v>0</v>
      </c>
      <c r="Y28" s="113">
        <f t="shared" si="58"/>
        <v>0</v>
      </c>
      <c r="Z28" s="113">
        <f t="shared" si="58"/>
        <v>0</v>
      </c>
      <c r="AA28" s="113">
        <f t="shared" si="58"/>
        <v>0</v>
      </c>
      <c r="AB28" s="113">
        <f t="shared" si="58"/>
        <v>0</v>
      </c>
      <c r="AC28" s="113">
        <f t="shared" si="58"/>
        <v>0</v>
      </c>
      <c r="AD28" s="113">
        <f t="shared" si="58"/>
        <v>0</v>
      </c>
      <c r="AE28" s="113">
        <f t="shared" si="58"/>
        <v>0</v>
      </c>
      <c r="AF28" s="113">
        <f t="shared" si="58"/>
        <v>0</v>
      </c>
      <c r="AG28" s="113">
        <f t="shared" si="58"/>
        <v>0</v>
      </c>
      <c r="AH28" s="113">
        <f t="shared" si="58"/>
        <v>0</v>
      </c>
      <c r="AI28" s="113">
        <f t="shared" si="59"/>
        <v>0</v>
      </c>
      <c r="AJ28" s="113">
        <f t="shared" si="59"/>
        <v>0</v>
      </c>
      <c r="AK28" s="113">
        <f t="shared" si="59"/>
        <v>0</v>
      </c>
      <c r="AL28" s="113">
        <f t="shared" si="59"/>
        <v>0</v>
      </c>
      <c r="AM28" s="113"/>
      <c r="AN28" s="113"/>
      <c r="AO28" s="113"/>
      <c r="AP28" s="113"/>
      <c r="AQ28" s="113"/>
      <c r="AR28" s="113"/>
      <c r="AS28" s="113"/>
      <c r="AT28" s="113"/>
      <c r="AU28" s="116"/>
      <c r="AV28" s="113">
        <f t="shared" si="62"/>
        <v>0</v>
      </c>
      <c r="AW28" s="113">
        <f t="shared" si="62"/>
        <v>0</v>
      </c>
      <c r="AX28" s="113">
        <f t="shared" si="62"/>
        <v>0</v>
      </c>
      <c r="AY28" s="113">
        <f t="shared" si="62"/>
        <v>0</v>
      </c>
      <c r="AZ28" s="113">
        <f t="shared" si="62"/>
        <v>0</v>
      </c>
      <c r="BA28" s="113">
        <f t="shared" si="62"/>
        <v>0</v>
      </c>
      <c r="BB28" s="113">
        <f t="shared" si="62"/>
        <v>0</v>
      </c>
      <c r="BC28" s="113">
        <f t="shared" si="62"/>
        <v>0</v>
      </c>
      <c r="BD28" s="113">
        <f t="shared" si="62"/>
        <v>0</v>
      </c>
      <c r="BE28" s="113">
        <f t="shared" si="62"/>
        <v>0</v>
      </c>
      <c r="BF28" s="113">
        <f t="shared" si="62"/>
        <v>0</v>
      </c>
      <c r="BG28" s="113">
        <f t="shared" si="62"/>
        <v>0</v>
      </c>
      <c r="BH28" s="113">
        <f t="shared" si="62"/>
        <v>0</v>
      </c>
      <c r="BI28" s="113">
        <f t="shared" si="62"/>
        <v>0</v>
      </c>
      <c r="BJ28" s="113">
        <f t="shared" si="62"/>
        <v>0</v>
      </c>
      <c r="BK28" s="113">
        <f t="shared" si="62"/>
        <v>0</v>
      </c>
      <c r="BL28" s="113">
        <f t="shared" si="60"/>
        <v>0</v>
      </c>
      <c r="BM28" s="113">
        <f t="shared" si="60"/>
        <v>0</v>
      </c>
      <c r="BN28" s="113">
        <f t="shared" si="60"/>
        <v>0</v>
      </c>
      <c r="BO28" s="113">
        <f t="shared" si="60"/>
        <v>0</v>
      </c>
      <c r="BP28" s="113">
        <f t="shared" si="60"/>
        <v>0</v>
      </c>
      <c r="BQ28" s="113">
        <f t="shared" si="60"/>
        <v>0</v>
      </c>
      <c r="BR28" s="113">
        <f t="shared" si="60"/>
        <v>0</v>
      </c>
      <c r="BS28" s="113">
        <f t="shared" si="60"/>
        <v>0</v>
      </c>
      <c r="BT28" s="113"/>
      <c r="BU28" s="113"/>
      <c r="BV28" s="113"/>
      <c r="BW28" s="113"/>
      <c r="BX28" s="113"/>
      <c r="BY28" s="113"/>
      <c r="BZ28" s="113"/>
      <c r="CA28" s="113"/>
      <c r="CB28" s="116"/>
      <c r="CC28" s="113">
        <f t="shared" si="63"/>
        <v>0</v>
      </c>
      <c r="CD28" s="113">
        <f t="shared" si="63"/>
        <v>0</v>
      </c>
      <c r="CE28" s="113">
        <f t="shared" si="63"/>
        <v>0</v>
      </c>
      <c r="CF28" s="113">
        <f t="shared" si="63"/>
        <v>0</v>
      </c>
      <c r="CG28" s="113">
        <f t="shared" si="63"/>
        <v>0</v>
      </c>
      <c r="CH28" s="113">
        <f t="shared" si="63"/>
        <v>0</v>
      </c>
      <c r="CI28" s="113">
        <f t="shared" si="63"/>
        <v>0</v>
      </c>
      <c r="CJ28" s="113">
        <f t="shared" si="63"/>
        <v>0</v>
      </c>
      <c r="CK28" s="113">
        <f t="shared" si="63"/>
        <v>0</v>
      </c>
      <c r="CL28" s="113">
        <f t="shared" si="63"/>
        <v>0</v>
      </c>
      <c r="CM28" s="113">
        <f t="shared" si="63"/>
        <v>0</v>
      </c>
      <c r="CN28" s="113">
        <f t="shared" si="63"/>
        <v>0</v>
      </c>
      <c r="CO28" s="113">
        <f t="shared" si="63"/>
        <v>0</v>
      </c>
      <c r="CP28" s="113">
        <f t="shared" si="63"/>
        <v>0</v>
      </c>
      <c r="CQ28" s="113">
        <f t="shared" si="63"/>
        <v>0</v>
      </c>
      <c r="CR28" s="113">
        <f t="shared" si="63"/>
        <v>0</v>
      </c>
      <c r="CS28" s="113">
        <f t="shared" si="61"/>
        <v>0</v>
      </c>
      <c r="CT28" s="113">
        <f t="shared" si="61"/>
        <v>0</v>
      </c>
      <c r="CU28" s="113">
        <f t="shared" si="61"/>
        <v>0</v>
      </c>
      <c r="CV28" s="113">
        <f t="shared" si="61"/>
        <v>0</v>
      </c>
      <c r="CW28" s="113">
        <f t="shared" si="61"/>
        <v>0</v>
      </c>
      <c r="CX28" s="113">
        <f t="shared" si="61"/>
        <v>0</v>
      </c>
      <c r="CY28" s="113">
        <f t="shared" si="61"/>
        <v>0</v>
      </c>
      <c r="CZ28" s="113">
        <f t="shared" si="61"/>
        <v>0</v>
      </c>
      <c r="DA28" s="113"/>
      <c r="DB28" s="113"/>
      <c r="DC28" s="113"/>
      <c r="DD28" s="113"/>
      <c r="DE28" s="113"/>
      <c r="DF28" s="113"/>
      <c r="DG28" s="113"/>
      <c r="DH28" s="113"/>
      <c r="DI28" s="53"/>
      <c r="DJ28" s="122" t="s">
        <v>68</v>
      </c>
      <c r="DK28" s="90" t="s">
        <v>2</v>
      </c>
      <c r="DL28" s="90" t="s">
        <v>6</v>
      </c>
      <c r="DM28" s="138" t="s">
        <v>3</v>
      </c>
      <c r="DN28" s="138" t="s">
        <v>4</v>
      </c>
      <c r="DO28" s="139" t="s">
        <v>5</v>
      </c>
      <c r="DQ28" s="9"/>
      <c r="DR28" s="124" t="str">
        <f>DK41</f>
        <v>Cameroun</v>
      </c>
      <c r="DS28" s="214"/>
      <c r="DT28" s="216"/>
      <c r="DU28" s="220"/>
      <c r="DV28" s="227"/>
      <c r="DW28" s="2"/>
      <c r="DX28" s="201" t="s">
        <v>188</v>
      </c>
      <c r="DY28" s="47"/>
      <c r="DZ28" s="2"/>
      <c r="EA28" s="2"/>
      <c r="EB28" s="2"/>
      <c r="EC28" s="2"/>
      <c r="ED28" s="10"/>
      <c r="EE28" s="47"/>
      <c r="EF28" s="2"/>
      <c r="EG28" s="2"/>
      <c r="EI28" s="2"/>
      <c r="EJ28" s="39" t="s">
        <v>74</v>
      </c>
      <c r="EK28" s="12"/>
      <c r="EL28" s="2"/>
      <c r="EM28" s="2"/>
    </row>
    <row r="29" spans="2:143" ht="18.7" customHeight="1" x14ac:dyDescent="0.2">
      <c r="B29" s="56" t="s">
        <v>44</v>
      </c>
      <c r="C29" s="56" t="s">
        <v>45</v>
      </c>
      <c r="D29" s="2"/>
      <c r="E29" s="254"/>
      <c r="F29" s="56" t="str">
        <f>VLOOKUP(B29,Paramètres!$C$10:$D$33,2,0)</f>
        <v>Bénin</v>
      </c>
      <c r="G29" s="205"/>
      <c r="H29" s="206"/>
      <c r="I29" s="56" t="str">
        <f>VLOOKUP(C29,Paramètres!$C$10:$D$33,2,0)</f>
        <v>Botswana</v>
      </c>
      <c r="J29" s="57" t="s">
        <v>170</v>
      </c>
      <c r="K29" s="100" t="s">
        <v>148</v>
      </c>
      <c r="L29" s="58">
        <v>5</v>
      </c>
      <c r="M29" s="59" t="str">
        <f t="shared" si="47"/>
        <v>Non joué</v>
      </c>
      <c r="N29" s="111"/>
      <c r="O29" s="113">
        <f t="shared" si="57"/>
        <v>0</v>
      </c>
      <c r="P29" s="113">
        <f t="shared" si="57"/>
        <v>0</v>
      </c>
      <c r="Q29" s="113">
        <f t="shared" si="57"/>
        <v>0</v>
      </c>
      <c r="R29" s="113">
        <f t="shared" si="57"/>
        <v>0</v>
      </c>
      <c r="S29" s="113">
        <f t="shared" si="57"/>
        <v>0</v>
      </c>
      <c r="T29" s="113">
        <f t="shared" si="57"/>
        <v>0</v>
      </c>
      <c r="U29" s="113">
        <f t="shared" si="57"/>
        <v>0</v>
      </c>
      <c r="V29" s="113">
        <f t="shared" si="57"/>
        <v>0</v>
      </c>
      <c r="W29" s="113">
        <f t="shared" si="57"/>
        <v>0</v>
      </c>
      <c r="X29" s="113">
        <f t="shared" si="57"/>
        <v>0</v>
      </c>
      <c r="Y29" s="113">
        <f t="shared" si="58"/>
        <v>0</v>
      </c>
      <c r="Z29" s="113">
        <f t="shared" si="58"/>
        <v>0</v>
      </c>
      <c r="AA29" s="113">
        <f t="shared" si="58"/>
        <v>0</v>
      </c>
      <c r="AB29" s="113">
        <f t="shared" si="58"/>
        <v>0</v>
      </c>
      <c r="AC29" s="113">
        <f t="shared" si="58"/>
        <v>0</v>
      </c>
      <c r="AD29" s="113">
        <f t="shared" si="58"/>
        <v>0</v>
      </c>
      <c r="AE29" s="113">
        <f t="shared" si="58"/>
        <v>0</v>
      </c>
      <c r="AF29" s="113">
        <f t="shared" si="58"/>
        <v>0</v>
      </c>
      <c r="AG29" s="113">
        <f t="shared" si="58"/>
        <v>0</v>
      </c>
      <c r="AH29" s="113">
        <f t="shared" si="58"/>
        <v>0</v>
      </c>
      <c r="AI29" s="113">
        <f t="shared" si="59"/>
        <v>0</v>
      </c>
      <c r="AJ29" s="113">
        <f t="shared" si="59"/>
        <v>0</v>
      </c>
      <c r="AK29" s="113">
        <f t="shared" si="59"/>
        <v>0</v>
      </c>
      <c r="AL29" s="113">
        <f t="shared" si="59"/>
        <v>0</v>
      </c>
      <c r="AM29" s="113"/>
      <c r="AN29" s="113"/>
      <c r="AO29" s="113"/>
      <c r="AP29" s="113"/>
      <c r="AQ29" s="113"/>
      <c r="AR29" s="113"/>
      <c r="AS29" s="113"/>
      <c r="AT29" s="113"/>
      <c r="AU29" s="116"/>
      <c r="AV29" s="113">
        <f t="shared" si="62"/>
        <v>0</v>
      </c>
      <c r="AW29" s="113">
        <f t="shared" si="62"/>
        <v>0</v>
      </c>
      <c r="AX29" s="113">
        <f t="shared" si="62"/>
        <v>0</v>
      </c>
      <c r="AY29" s="113">
        <f t="shared" si="62"/>
        <v>0</v>
      </c>
      <c r="AZ29" s="113">
        <f t="shared" si="62"/>
        <v>0</v>
      </c>
      <c r="BA29" s="113">
        <f t="shared" si="62"/>
        <v>0</v>
      </c>
      <c r="BB29" s="113">
        <f t="shared" si="62"/>
        <v>0</v>
      </c>
      <c r="BC29" s="113">
        <f t="shared" si="62"/>
        <v>0</v>
      </c>
      <c r="BD29" s="113">
        <f t="shared" si="62"/>
        <v>0</v>
      </c>
      <c r="BE29" s="113">
        <f t="shared" si="62"/>
        <v>0</v>
      </c>
      <c r="BF29" s="113">
        <f t="shared" si="62"/>
        <v>0</v>
      </c>
      <c r="BG29" s="113">
        <f t="shared" si="62"/>
        <v>0</v>
      </c>
      <c r="BH29" s="113">
        <f t="shared" si="62"/>
        <v>0</v>
      </c>
      <c r="BI29" s="113">
        <f t="shared" si="62"/>
        <v>0</v>
      </c>
      <c r="BJ29" s="113">
        <f t="shared" si="62"/>
        <v>0</v>
      </c>
      <c r="BK29" s="113">
        <f t="shared" si="62"/>
        <v>0</v>
      </c>
      <c r="BL29" s="113">
        <f t="shared" si="60"/>
        <v>0</v>
      </c>
      <c r="BM29" s="113">
        <f t="shared" si="60"/>
        <v>0</v>
      </c>
      <c r="BN29" s="113">
        <f t="shared" si="60"/>
        <v>0</v>
      </c>
      <c r="BO29" s="113">
        <f t="shared" si="60"/>
        <v>0</v>
      </c>
      <c r="BP29" s="113">
        <f t="shared" si="60"/>
        <v>0</v>
      </c>
      <c r="BQ29" s="113">
        <f t="shared" si="60"/>
        <v>0</v>
      </c>
      <c r="BR29" s="113">
        <f t="shared" si="60"/>
        <v>0</v>
      </c>
      <c r="BS29" s="113">
        <f t="shared" si="60"/>
        <v>0</v>
      </c>
      <c r="BT29" s="113"/>
      <c r="BU29" s="113"/>
      <c r="BV29" s="113"/>
      <c r="BW29" s="113"/>
      <c r="BX29" s="113"/>
      <c r="BY29" s="113"/>
      <c r="BZ29" s="113"/>
      <c r="CA29" s="113"/>
      <c r="CB29" s="116"/>
      <c r="CC29" s="113">
        <f t="shared" si="63"/>
        <v>0</v>
      </c>
      <c r="CD29" s="113">
        <f t="shared" si="63"/>
        <v>0</v>
      </c>
      <c r="CE29" s="113">
        <f t="shared" si="63"/>
        <v>0</v>
      </c>
      <c r="CF29" s="113">
        <f t="shared" si="63"/>
        <v>0</v>
      </c>
      <c r="CG29" s="113">
        <f t="shared" si="63"/>
        <v>0</v>
      </c>
      <c r="CH29" s="113">
        <f t="shared" si="63"/>
        <v>0</v>
      </c>
      <c r="CI29" s="113">
        <f t="shared" si="63"/>
        <v>0</v>
      </c>
      <c r="CJ29" s="113">
        <f t="shared" si="63"/>
        <v>0</v>
      </c>
      <c r="CK29" s="113">
        <f t="shared" si="63"/>
        <v>0</v>
      </c>
      <c r="CL29" s="113">
        <f t="shared" si="63"/>
        <v>0</v>
      </c>
      <c r="CM29" s="113">
        <f t="shared" si="63"/>
        <v>0</v>
      </c>
      <c r="CN29" s="113">
        <f t="shared" si="63"/>
        <v>0</v>
      </c>
      <c r="CO29" s="113">
        <f t="shared" si="63"/>
        <v>0</v>
      </c>
      <c r="CP29" s="113">
        <f t="shared" si="63"/>
        <v>0</v>
      </c>
      <c r="CQ29" s="113">
        <f t="shared" si="63"/>
        <v>0</v>
      </c>
      <c r="CR29" s="113">
        <f t="shared" si="63"/>
        <v>0</v>
      </c>
      <c r="CS29" s="113">
        <f t="shared" si="61"/>
        <v>0</v>
      </c>
      <c r="CT29" s="113">
        <f t="shared" si="61"/>
        <v>0</v>
      </c>
      <c r="CU29" s="113">
        <f t="shared" si="61"/>
        <v>0</v>
      </c>
      <c r="CV29" s="113">
        <f t="shared" si="61"/>
        <v>0</v>
      </c>
      <c r="CW29" s="113">
        <f t="shared" si="61"/>
        <v>0</v>
      </c>
      <c r="CX29" s="113">
        <f t="shared" si="61"/>
        <v>0</v>
      </c>
      <c r="CY29" s="113">
        <f t="shared" si="61"/>
        <v>0</v>
      </c>
      <c r="CZ29" s="113">
        <f t="shared" si="61"/>
        <v>0</v>
      </c>
      <c r="DA29" s="113"/>
      <c r="DB29" s="113"/>
      <c r="DC29" s="113"/>
      <c r="DD29" s="113"/>
      <c r="DE29" s="113"/>
      <c r="DF29" s="113"/>
      <c r="DG29" s="113"/>
      <c r="DH29" s="113"/>
      <c r="DI29" s="53"/>
      <c r="DJ29" s="121">
        <v>1</v>
      </c>
      <c r="DK29" s="85" t="str">
        <f>Paramètres!O22</f>
        <v>Ségénal</v>
      </c>
      <c r="DL29" s="84">
        <f>Paramètres!P22</f>
        <v>0</v>
      </c>
      <c r="DM29" s="88">
        <f>Paramètres!Q22</f>
        <v>0</v>
      </c>
      <c r="DN29" s="88">
        <f>Paramètres!R22</f>
        <v>0</v>
      </c>
      <c r="DO29" s="88">
        <f>Paramètres!S22</f>
        <v>0</v>
      </c>
      <c r="DQ29" s="9"/>
      <c r="DR29" s="125" t="s">
        <v>95</v>
      </c>
      <c r="DS29" s="214"/>
      <c r="DT29" s="216"/>
      <c r="DU29" s="220">
        <f>DS29+DT29/10</f>
        <v>0</v>
      </c>
      <c r="DV29" s="227" t="str">
        <f>DR30</f>
        <v>Burkina Faso</v>
      </c>
      <c r="DW29" s="2"/>
      <c r="DX29" s="11"/>
      <c r="DY29" s="47"/>
      <c r="DZ29" s="2"/>
      <c r="EA29" s="2"/>
      <c r="EB29" s="2"/>
      <c r="EC29" s="2"/>
      <c r="ED29" s="10"/>
      <c r="EE29" s="47"/>
      <c r="EF29" s="2"/>
      <c r="EG29" s="2"/>
      <c r="EI29" s="2"/>
      <c r="EJ29" s="43"/>
      <c r="EK29" s="9" t="s">
        <v>0</v>
      </c>
      <c r="EL29" s="4" t="s">
        <v>1</v>
      </c>
      <c r="EM29" s="2"/>
    </row>
    <row r="30" spans="2:143" ht="18.7" customHeight="1" x14ac:dyDescent="0.2">
      <c r="B30" s="56" t="s">
        <v>42</v>
      </c>
      <c r="C30" s="56" t="s">
        <v>44</v>
      </c>
      <c r="D30" s="2"/>
      <c r="E30" s="254"/>
      <c r="F30" s="56" t="str">
        <f>VLOOKUP(B30,Paramètres!$C$10:$D$33,2,0)</f>
        <v>Ségénal</v>
      </c>
      <c r="G30" s="205"/>
      <c r="H30" s="206"/>
      <c r="I30" s="56" t="str">
        <f>VLOOKUP(C30,Paramètres!$C$10:$D$33,2,0)</f>
        <v>Bénin</v>
      </c>
      <c r="J30" s="61" t="s">
        <v>170</v>
      </c>
      <c r="K30" s="100" t="s">
        <v>168</v>
      </c>
      <c r="L30" s="62">
        <v>23</v>
      </c>
      <c r="M30" s="59" t="str">
        <f t="shared" si="47"/>
        <v>Non joué</v>
      </c>
      <c r="N30" s="111"/>
      <c r="O30" s="113">
        <f t="shared" ref="O30:X39" si="64">IF($M30=O$8,3,IF(AND(OR($F30=O$8,$I30=O$8),$M30="Nul"),1,0))</f>
        <v>0</v>
      </c>
      <c r="P30" s="113">
        <f t="shared" si="64"/>
        <v>0</v>
      </c>
      <c r="Q30" s="113">
        <f t="shared" si="64"/>
        <v>0</v>
      </c>
      <c r="R30" s="113">
        <f t="shared" si="64"/>
        <v>0</v>
      </c>
      <c r="S30" s="113">
        <f t="shared" si="64"/>
        <v>0</v>
      </c>
      <c r="T30" s="113">
        <f t="shared" si="64"/>
        <v>0</v>
      </c>
      <c r="U30" s="113">
        <f t="shared" si="64"/>
        <v>0</v>
      </c>
      <c r="V30" s="113">
        <f t="shared" si="64"/>
        <v>0</v>
      </c>
      <c r="W30" s="113">
        <f t="shared" si="64"/>
        <v>0</v>
      </c>
      <c r="X30" s="113">
        <f t="shared" si="64"/>
        <v>0</v>
      </c>
      <c r="Y30" s="113">
        <f t="shared" ref="Y30:AH39" si="65">IF($M30=Y$8,3,IF(AND(OR($F30=Y$8,$I30=Y$8),$M30="Nul"),1,0))</f>
        <v>0</v>
      </c>
      <c r="Z30" s="113">
        <f t="shared" si="65"/>
        <v>0</v>
      </c>
      <c r="AA30" s="113">
        <f t="shared" si="65"/>
        <v>0</v>
      </c>
      <c r="AB30" s="113">
        <f t="shared" si="65"/>
        <v>0</v>
      </c>
      <c r="AC30" s="113">
        <f t="shared" si="65"/>
        <v>0</v>
      </c>
      <c r="AD30" s="113">
        <f t="shared" si="65"/>
        <v>0</v>
      </c>
      <c r="AE30" s="113">
        <f t="shared" si="65"/>
        <v>0</v>
      </c>
      <c r="AF30" s="113">
        <f t="shared" si="65"/>
        <v>0</v>
      </c>
      <c r="AG30" s="113">
        <f t="shared" si="65"/>
        <v>0</v>
      </c>
      <c r="AH30" s="113">
        <f t="shared" si="65"/>
        <v>0</v>
      </c>
      <c r="AI30" s="113">
        <f t="shared" ref="AI30:AL39" si="66">IF($M30=AI$8,3,IF(AND(OR($F30=AI$8,$I30=AI$8),$M30="Nul"),1,0))</f>
        <v>0</v>
      </c>
      <c r="AJ30" s="113">
        <f t="shared" si="66"/>
        <v>0</v>
      </c>
      <c r="AK30" s="113">
        <f t="shared" si="66"/>
        <v>0</v>
      </c>
      <c r="AL30" s="113">
        <f t="shared" si="66"/>
        <v>0</v>
      </c>
      <c r="AM30" s="113"/>
      <c r="AN30" s="113"/>
      <c r="AO30" s="113"/>
      <c r="AP30" s="113"/>
      <c r="AQ30" s="113"/>
      <c r="AR30" s="113"/>
      <c r="AS30" s="113"/>
      <c r="AT30" s="113"/>
      <c r="AU30" s="116"/>
      <c r="AV30" s="113">
        <f t="shared" si="62"/>
        <v>0</v>
      </c>
      <c r="AW30" s="113">
        <f t="shared" si="62"/>
        <v>0</v>
      </c>
      <c r="AX30" s="113">
        <f t="shared" si="62"/>
        <v>0</v>
      </c>
      <c r="AY30" s="113">
        <f t="shared" si="62"/>
        <v>0</v>
      </c>
      <c r="AZ30" s="113">
        <f t="shared" si="62"/>
        <v>0</v>
      </c>
      <c r="BA30" s="113">
        <f t="shared" si="62"/>
        <v>0</v>
      </c>
      <c r="BB30" s="113">
        <f t="shared" si="62"/>
        <v>0</v>
      </c>
      <c r="BC30" s="113">
        <f t="shared" si="62"/>
        <v>0</v>
      </c>
      <c r="BD30" s="113">
        <f t="shared" si="62"/>
        <v>0</v>
      </c>
      <c r="BE30" s="113">
        <f t="shared" si="62"/>
        <v>0</v>
      </c>
      <c r="BF30" s="113">
        <f t="shared" si="62"/>
        <v>0</v>
      </c>
      <c r="BG30" s="113">
        <f t="shared" si="62"/>
        <v>0</v>
      </c>
      <c r="BH30" s="113">
        <f t="shared" si="62"/>
        <v>0</v>
      </c>
      <c r="BI30" s="113">
        <f t="shared" si="62"/>
        <v>0</v>
      </c>
      <c r="BJ30" s="113">
        <f t="shared" si="62"/>
        <v>0</v>
      </c>
      <c r="BK30" s="113">
        <f t="shared" si="62"/>
        <v>0</v>
      </c>
      <c r="BL30" s="113">
        <f t="shared" si="60"/>
        <v>0</v>
      </c>
      <c r="BM30" s="113">
        <f t="shared" si="60"/>
        <v>0</v>
      </c>
      <c r="BN30" s="113">
        <f t="shared" si="60"/>
        <v>0</v>
      </c>
      <c r="BO30" s="113">
        <f t="shared" si="60"/>
        <v>0</v>
      </c>
      <c r="BP30" s="113">
        <f t="shared" si="60"/>
        <v>0</v>
      </c>
      <c r="BQ30" s="113">
        <f t="shared" si="60"/>
        <v>0</v>
      </c>
      <c r="BR30" s="113">
        <f t="shared" si="60"/>
        <v>0</v>
      </c>
      <c r="BS30" s="113">
        <f t="shared" si="60"/>
        <v>0</v>
      </c>
      <c r="BT30" s="113"/>
      <c r="BU30" s="113"/>
      <c r="BV30" s="113"/>
      <c r="BW30" s="113"/>
      <c r="BX30" s="113"/>
      <c r="BY30" s="113"/>
      <c r="BZ30" s="113"/>
      <c r="CA30" s="113"/>
      <c r="CB30" s="116"/>
      <c r="CC30" s="113">
        <f t="shared" si="63"/>
        <v>0</v>
      </c>
      <c r="CD30" s="113">
        <f t="shared" si="63"/>
        <v>0</v>
      </c>
      <c r="CE30" s="113">
        <f t="shared" si="63"/>
        <v>0</v>
      </c>
      <c r="CF30" s="113">
        <f t="shared" si="63"/>
        <v>0</v>
      </c>
      <c r="CG30" s="113">
        <f t="shared" si="63"/>
        <v>0</v>
      </c>
      <c r="CH30" s="113">
        <f t="shared" si="63"/>
        <v>0</v>
      </c>
      <c r="CI30" s="113">
        <f t="shared" si="63"/>
        <v>0</v>
      </c>
      <c r="CJ30" s="113">
        <f t="shared" si="63"/>
        <v>0</v>
      </c>
      <c r="CK30" s="113">
        <f t="shared" si="63"/>
        <v>0</v>
      </c>
      <c r="CL30" s="113">
        <f t="shared" si="63"/>
        <v>0</v>
      </c>
      <c r="CM30" s="113">
        <f t="shared" si="63"/>
        <v>0</v>
      </c>
      <c r="CN30" s="113">
        <f t="shared" si="63"/>
        <v>0</v>
      </c>
      <c r="CO30" s="113">
        <f t="shared" si="63"/>
        <v>0</v>
      </c>
      <c r="CP30" s="113">
        <f t="shared" si="63"/>
        <v>0</v>
      </c>
      <c r="CQ30" s="113">
        <f t="shared" si="63"/>
        <v>0</v>
      </c>
      <c r="CR30" s="113">
        <f t="shared" si="63"/>
        <v>0</v>
      </c>
      <c r="CS30" s="113">
        <f t="shared" si="61"/>
        <v>0</v>
      </c>
      <c r="CT30" s="113">
        <f t="shared" si="61"/>
        <v>0</v>
      </c>
      <c r="CU30" s="113">
        <f t="shared" si="61"/>
        <v>0</v>
      </c>
      <c r="CV30" s="113">
        <f t="shared" si="61"/>
        <v>0</v>
      </c>
      <c r="CW30" s="113">
        <f t="shared" si="61"/>
        <v>0</v>
      </c>
      <c r="CX30" s="113">
        <f t="shared" si="61"/>
        <v>0</v>
      </c>
      <c r="CY30" s="113">
        <f t="shared" si="61"/>
        <v>0</v>
      </c>
      <c r="CZ30" s="113">
        <f t="shared" si="61"/>
        <v>0</v>
      </c>
      <c r="DA30" s="113"/>
      <c r="DB30" s="113"/>
      <c r="DC30" s="113"/>
      <c r="DD30" s="113"/>
      <c r="DE30" s="113"/>
      <c r="DF30" s="113"/>
      <c r="DG30" s="113"/>
      <c r="DH30" s="113"/>
      <c r="DI30" s="53"/>
      <c r="DJ30" s="121">
        <v>2</v>
      </c>
      <c r="DK30" s="85" t="str">
        <f>Paramètres!O23</f>
        <v>RDC</v>
      </c>
      <c r="DL30" s="84">
        <f>Paramètres!P23</f>
        <v>0</v>
      </c>
      <c r="DM30" s="88">
        <f>Paramètres!Q23</f>
        <v>0</v>
      </c>
      <c r="DN30" s="88">
        <f>Paramètres!R23</f>
        <v>0</v>
      </c>
      <c r="DO30" s="88">
        <f>Paramètres!S23</f>
        <v>0</v>
      </c>
      <c r="DQ30" s="9"/>
      <c r="DR30" s="126" t="str">
        <f>DK36</f>
        <v>Burkina Faso</v>
      </c>
      <c r="DS30" s="217"/>
      <c r="DT30" s="218"/>
      <c r="DU30" s="221"/>
      <c r="DV30" s="228"/>
      <c r="DW30" s="2"/>
      <c r="DX30" s="11"/>
      <c r="DY30" s="47"/>
      <c r="DZ30" s="2"/>
      <c r="EA30" s="2"/>
      <c r="EB30" s="2"/>
      <c r="EC30" s="2"/>
      <c r="ED30" s="127"/>
      <c r="EE30" s="47"/>
      <c r="EF30" s="2"/>
      <c r="EG30" s="2"/>
      <c r="EI30" s="2"/>
      <c r="EJ30" s="259" t="str">
        <f>IF(ISBLANK(EE18),"",VLOOKUP(LARGE(EG18:EG21,1),EG18:EH21,2,0))</f>
        <v/>
      </c>
      <c r="EK30" s="213"/>
      <c r="EL30" s="231"/>
      <c r="EM30" s="265"/>
    </row>
    <row r="31" spans="2:143" ht="18.7" customHeight="1" x14ac:dyDescent="0.2">
      <c r="B31" s="56" t="s">
        <v>43</v>
      </c>
      <c r="C31" s="56" t="s">
        <v>45</v>
      </c>
      <c r="D31" s="2"/>
      <c r="E31" s="254"/>
      <c r="F31" s="56" t="str">
        <f>VLOOKUP(B31,Paramètres!$C$10:$D$33,2,0)</f>
        <v>RDC</v>
      </c>
      <c r="G31" s="205"/>
      <c r="H31" s="206"/>
      <c r="I31" s="56" t="str">
        <f>VLOOKUP(C31,Paramètres!$C$10:$D$33,2,0)</f>
        <v>Botswana</v>
      </c>
      <c r="J31" s="61" t="s">
        <v>170</v>
      </c>
      <c r="K31" s="100" t="s">
        <v>148</v>
      </c>
      <c r="L31" s="58">
        <v>21</v>
      </c>
      <c r="M31" s="59" t="str">
        <f t="shared" si="47"/>
        <v>Non joué</v>
      </c>
      <c r="N31" s="111"/>
      <c r="O31" s="113">
        <f t="shared" si="64"/>
        <v>0</v>
      </c>
      <c r="P31" s="113">
        <f t="shared" si="64"/>
        <v>0</v>
      </c>
      <c r="Q31" s="113">
        <f t="shared" si="64"/>
        <v>0</v>
      </c>
      <c r="R31" s="113">
        <f t="shared" si="64"/>
        <v>0</v>
      </c>
      <c r="S31" s="113">
        <f t="shared" si="64"/>
        <v>0</v>
      </c>
      <c r="T31" s="113">
        <f t="shared" si="64"/>
        <v>0</v>
      </c>
      <c r="U31" s="113">
        <f t="shared" si="64"/>
        <v>0</v>
      </c>
      <c r="V31" s="113">
        <f t="shared" si="64"/>
        <v>0</v>
      </c>
      <c r="W31" s="113">
        <f t="shared" si="64"/>
        <v>0</v>
      </c>
      <c r="X31" s="113">
        <f t="shared" si="64"/>
        <v>0</v>
      </c>
      <c r="Y31" s="113">
        <f t="shared" si="65"/>
        <v>0</v>
      </c>
      <c r="Z31" s="113">
        <f t="shared" si="65"/>
        <v>0</v>
      </c>
      <c r="AA31" s="113">
        <f t="shared" si="65"/>
        <v>0</v>
      </c>
      <c r="AB31" s="113">
        <f t="shared" si="65"/>
        <v>0</v>
      </c>
      <c r="AC31" s="113">
        <f t="shared" si="65"/>
        <v>0</v>
      </c>
      <c r="AD31" s="113">
        <f t="shared" si="65"/>
        <v>0</v>
      </c>
      <c r="AE31" s="113">
        <f t="shared" si="65"/>
        <v>0</v>
      </c>
      <c r="AF31" s="113">
        <f t="shared" si="65"/>
        <v>0</v>
      </c>
      <c r="AG31" s="113">
        <f t="shared" si="65"/>
        <v>0</v>
      </c>
      <c r="AH31" s="113">
        <f t="shared" si="65"/>
        <v>0</v>
      </c>
      <c r="AI31" s="113">
        <f t="shared" si="66"/>
        <v>0</v>
      </c>
      <c r="AJ31" s="113">
        <f t="shared" si="66"/>
        <v>0</v>
      </c>
      <c r="AK31" s="113">
        <f t="shared" si="66"/>
        <v>0</v>
      </c>
      <c r="AL31" s="113">
        <f t="shared" si="66"/>
        <v>0</v>
      </c>
      <c r="AM31" s="113"/>
      <c r="AN31" s="113"/>
      <c r="AO31" s="113"/>
      <c r="AP31" s="113"/>
      <c r="AQ31" s="113"/>
      <c r="AR31" s="113"/>
      <c r="AS31" s="113"/>
      <c r="AT31" s="113"/>
      <c r="AU31" s="116"/>
      <c r="AV31" s="113">
        <f t="shared" si="62"/>
        <v>0</v>
      </c>
      <c r="AW31" s="113">
        <f t="shared" si="62"/>
        <v>0</v>
      </c>
      <c r="AX31" s="113">
        <f t="shared" si="62"/>
        <v>0</v>
      </c>
      <c r="AY31" s="113">
        <f t="shared" si="62"/>
        <v>0</v>
      </c>
      <c r="AZ31" s="113">
        <f t="shared" si="62"/>
        <v>0</v>
      </c>
      <c r="BA31" s="113">
        <f t="shared" si="62"/>
        <v>0</v>
      </c>
      <c r="BB31" s="113">
        <f t="shared" si="62"/>
        <v>0</v>
      </c>
      <c r="BC31" s="113">
        <f t="shared" si="62"/>
        <v>0</v>
      </c>
      <c r="BD31" s="113">
        <f t="shared" si="62"/>
        <v>0</v>
      </c>
      <c r="BE31" s="113">
        <f t="shared" si="62"/>
        <v>0</v>
      </c>
      <c r="BF31" s="113">
        <f t="shared" si="62"/>
        <v>0</v>
      </c>
      <c r="BG31" s="113">
        <f t="shared" si="62"/>
        <v>0</v>
      </c>
      <c r="BH31" s="113">
        <f t="shared" si="62"/>
        <v>0</v>
      </c>
      <c r="BI31" s="113">
        <f t="shared" si="62"/>
        <v>0</v>
      </c>
      <c r="BJ31" s="113">
        <f t="shared" si="62"/>
        <v>0</v>
      </c>
      <c r="BK31" s="113">
        <f t="shared" si="62"/>
        <v>0</v>
      </c>
      <c r="BL31" s="113">
        <f t="shared" si="60"/>
        <v>0</v>
      </c>
      <c r="BM31" s="113">
        <f t="shared" si="60"/>
        <v>0</v>
      </c>
      <c r="BN31" s="113">
        <f t="shared" si="60"/>
        <v>0</v>
      </c>
      <c r="BO31" s="113">
        <f t="shared" si="60"/>
        <v>0</v>
      </c>
      <c r="BP31" s="113">
        <f t="shared" si="60"/>
        <v>0</v>
      </c>
      <c r="BQ31" s="113">
        <f t="shared" si="60"/>
        <v>0</v>
      </c>
      <c r="BR31" s="113">
        <f t="shared" si="60"/>
        <v>0</v>
      </c>
      <c r="BS31" s="113">
        <f t="shared" si="60"/>
        <v>0</v>
      </c>
      <c r="BT31" s="113"/>
      <c r="BU31" s="113"/>
      <c r="BV31" s="113"/>
      <c r="BW31" s="113"/>
      <c r="BX31" s="113"/>
      <c r="BY31" s="113"/>
      <c r="BZ31" s="113"/>
      <c r="CA31" s="113"/>
      <c r="CB31" s="116"/>
      <c r="CC31" s="113">
        <f t="shared" si="63"/>
        <v>0</v>
      </c>
      <c r="CD31" s="113">
        <f t="shared" si="63"/>
        <v>0</v>
      </c>
      <c r="CE31" s="113">
        <f t="shared" si="63"/>
        <v>0</v>
      </c>
      <c r="CF31" s="113">
        <f t="shared" si="63"/>
        <v>0</v>
      </c>
      <c r="CG31" s="113">
        <f t="shared" si="63"/>
        <v>0</v>
      </c>
      <c r="CH31" s="113">
        <f t="shared" si="63"/>
        <v>0</v>
      </c>
      <c r="CI31" s="113">
        <f t="shared" si="63"/>
        <v>0</v>
      </c>
      <c r="CJ31" s="113">
        <f t="shared" si="63"/>
        <v>0</v>
      </c>
      <c r="CK31" s="113">
        <f t="shared" si="63"/>
        <v>0</v>
      </c>
      <c r="CL31" s="113">
        <f t="shared" si="63"/>
        <v>0</v>
      </c>
      <c r="CM31" s="113">
        <f t="shared" si="63"/>
        <v>0</v>
      </c>
      <c r="CN31" s="113">
        <f t="shared" si="63"/>
        <v>0</v>
      </c>
      <c r="CO31" s="113">
        <f t="shared" si="63"/>
        <v>0</v>
      </c>
      <c r="CP31" s="113">
        <f t="shared" si="63"/>
        <v>0</v>
      </c>
      <c r="CQ31" s="113">
        <f t="shared" si="63"/>
        <v>0</v>
      </c>
      <c r="CR31" s="113">
        <f t="shared" si="63"/>
        <v>0</v>
      </c>
      <c r="CS31" s="113">
        <f t="shared" si="61"/>
        <v>0</v>
      </c>
      <c r="CT31" s="113">
        <f t="shared" si="61"/>
        <v>0</v>
      </c>
      <c r="CU31" s="113">
        <f t="shared" si="61"/>
        <v>0</v>
      </c>
      <c r="CV31" s="113">
        <f t="shared" si="61"/>
        <v>0</v>
      </c>
      <c r="CW31" s="113">
        <f t="shared" si="61"/>
        <v>0</v>
      </c>
      <c r="CX31" s="113">
        <f t="shared" si="61"/>
        <v>0</v>
      </c>
      <c r="CY31" s="113">
        <f t="shared" si="61"/>
        <v>0</v>
      </c>
      <c r="CZ31" s="113">
        <f t="shared" si="61"/>
        <v>0</v>
      </c>
      <c r="DA31" s="113"/>
      <c r="DB31" s="113"/>
      <c r="DC31" s="113"/>
      <c r="DD31" s="113"/>
      <c r="DE31" s="113"/>
      <c r="DF31" s="113"/>
      <c r="DG31" s="113"/>
      <c r="DH31" s="113"/>
      <c r="DI31" s="53"/>
      <c r="DJ31" s="121">
        <v>3</v>
      </c>
      <c r="DK31" s="60" t="str">
        <f>Paramètres!O24</f>
        <v>Bénin</v>
      </c>
      <c r="DL31" s="55">
        <f>Paramètres!P24</f>
        <v>0</v>
      </c>
      <c r="DM31" s="89">
        <f>Paramètres!Q24</f>
        <v>0</v>
      </c>
      <c r="DN31" s="89">
        <f>Paramètres!R24</f>
        <v>0</v>
      </c>
      <c r="DO31" s="89">
        <f>Paramètres!S24</f>
        <v>0</v>
      </c>
      <c r="DQ31" s="9"/>
      <c r="DR31" s="200" t="s">
        <v>183</v>
      </c>
      <c r="DS31" s="47"/>
      <c r="DT31" s="48"/>
      <c r="DU31" s="9"/>
      <c r="DV31" s="9"/>
      <c r="DW31" s="2"/>
      <c r="DX31" s="11"/>
      <c r="DY31" s="47"/>
      <c r="DZ31" s="2"/>
      <c r="EA31" s="2"/>
      <c r="EB31" s="2"/>
      <c r="EC31" s="2"/>
      <c r="ED31" s="127"/>
      <c r="EE31" s="47"/>
      <c r="EF31" s="2"/>
      <c r="EG31" s="2"/>
      <c r="EI31" s="4"/>
      <c r="EJ31" s="260"/>
      <c r="EK31" s="214"/>
      <c r="EL31" s="225"/>
      <c r="EM31" s="265"/>
    </row>
    <row r="32" spans="2:143" ht="18.7" customHeight="1" x14ac:dyDescent="0.2">
      <c r="B32" s="56" t="s">
        <v>43</v>
      </c>
      <c r="C32" s="56" t="s">
        <v>44</v>
      </c>
      <c r="D32" s="2"/>
      <c r="E32" s="254"/>
      <c r="F32" s="56" t="str">
        <f>VLOOKUP(B32,Paramètres!$C$10:$D$33,2,0)</f>
        <v>RDC</v>
      </c>
      <c r="G32" s="205"/>
      <c r="H32" s="206"/>
      <c r="I32" s="56" t="str">
        <f>VLOOKUP(C32,Paramètres!$C$10:$D$33,2,0)</f>
        <v>Bénin</v>
      </c>
      <c r="J32" s="57" t="s">
        <v>169</v>
      </c>
      <c r="K32" s="100" t="s">
        <v>148</v>
      </c>
      <c r="L32" s="58">
        <v>37</v>
      </c>
      <c r="M32" s="59" t="str">
        <f t="shared" si="47"/>
        <v>Non joué</v>
      </c>
      <c r="N32" s="111"/>
      <c r="O32" s="113">
        <f t="shared" si="64"/>
        <v>0</v>
      </c>
      <c r="P32" s="113">
        <f t="shared" si="64"/>
        <v>0</v>
      </c>
      <c r="Q32" s="113">
        <f t="shared" si="64"/>
        <v>0</v>
      </c>
      <c r="R32" s="113">
        <f t="shared" si="64"/>
        <v>0</v>
      </c>
      <c r="S32" s="113">
        <f t="shared" si="64"/>
        <v>0</v>
      </c>
      <c r="T32" s="113">
        <f t="shared" si="64"/>
        <v>0</v>
      </c>
      <c r="U32" s="113">
        <f t="shared" si="64"/>
        <v>0</v>
      </c>
      <c r="V32" s="113">
        <f t="shared" si="64"/>
        <v>0</v>
      </c>
      <c r="W32" s="113">
        <f t="shared" si="64"/>
        <v>0</v>
      </c>
      <c r="X32" s="113">
        <f t="shared" si="64"/>
        <v>0</v>
      </c>
      <c r="Y32" s="113">
        <f t="shared" si="65"/>
        <v>0</v>
      </c>
      <c r="Z32" s="113">
        <f t="shared" si="65"/>
        <v>0</v>
      </c>
      <c r="AA32" s="113">
        <f t="shared" si="65"/>
        <v>0</v>
      </c>
      <c r="AB32" s="113">
        <f t="shared" si="65"/>
        <v>0</v>
      </c>
      <c r="AC32" s="113">
        <f t="shared" si="65"/>
        <v>0</v>
      </c>
      <c r="AD32" s="113">
        <f t="shared" si="65"/>
        <v>0</v>
      </c>
      <c r="AE32" s="113">
        <f t="shared" si="65"/>
        <v>0</v>
      </c>
      <c r="AF32" s="113">
        <f t="shared" si="65"/>
        <v>0</v>
      </c>
      <c r="AG32" s="113">
        <f t="shared" si="65"/>
        <v>0</v>
      </c>
      <c r="AH32" s="113">
        <f t="shared" si="65"/>
        <v>0</v>
      </c>
      <c r="AI32" s="113">
        <f t="shared" si="66"/>
        <v>0</v>
      </c>
      <c r="AJ32" s="113">
        <f t="shared" si="66"/>
        <v>0</v>
      </c>
      <c r="AK32" s="113">
        <f t="shared" si="66"/>
        <v>0</v>
      </c>
      <c r="AL32" s="113">
        <f t="shared" si="66"/>
        <v>0</v>
      </c>
      <c r="AM32" s="113"/>
      <c r="AN32" s="113"/>
      <c r="AO32" s="113"/>
      <c r="AP32" s="113"/>
      <c r="AQ32" s="113"/>
      <c r="AR32" s="113"/>
      <c r="AS32" s="113"/>
      <c r="AT32" s="113"/>
      <c r="AU32" s="116"/>
      <c r="AV32" s="113">
        <f t="shared" si="62"/>
        <v>0</v>
      </c>
      <c r="AW32" s="113">
        <f t="shared" si="62"/>
        <v>0</v>
      </c>
      <c r="AX32" s="113">
        <f t="shared" si="62"/>
        <v>0</v>
      </c>
      <c r="AY32" s="113">
        <f t="shared" si="62"/>
        <v>0</v>
      </c>
      <c r="AZ32" s="113">
        <f t="shared" si="62"/>
        <v>0</v>
      </c>
      <c r="BA32" s="113">
        <f t="shared" si="62"/>
        <v>0</v>
      </c>
      <c r="BB32" s="113">
        <f t="shared" si="62"/>
        <v>0</v>
      </c>
      <c r="BC32" s="113">
        <f t="shared" si="62"/>
        <v>0</v>
      </c>
      <c r="BD32" s="113">
        <f t="shared" si="62"/>
        <v>0</v>
      </c>
      <c r="BE32" s="113">
        <f t="shared" si="62"/>
        <v>0</v>
      </c>
      <c r="BF32" s="113">
        <f t="shared" si="62"/>
        <v>0</v>
      </c>
      <c r="BG32" s="113">
        <f t="shared" si="62"/>
        <v>0</v>
      </c>
      <c r="BH32" s="113">
        <f t="shared" si="62"/>
        <v>0</v>
      </c>
      <c r="BI32" s="113">
        <f t="shared" si="62"/>
        <v>0</v>
      </c>
      <c r="BJ32" s="113">
        <f t="shared" si="62"/>
        <v>0</v>
      </c>
      <c r="BK32" s="113">
        <f t="shared" si="62"/>
        <v>0</v>
      </c>
      <c r="BL32" s="113">
        <f t="shared" si="60"/>
        <v>0</v>
      </c>
      <c r="BM32" s="113">
        <f t="shared" si="60"/>
        <v>0</v>
      </c>
      <c r="BN32" s="113">
        <f t="shared" si="60"/>
        <v>0</v>
      </c>
      <c r="BO32" s="113">
        <f t="shared" si="60"/>
        <v>0</v>
      </c>
      <c r="BP32" s="113">
        <f t="shared" si="60"/>
        <v>0</v>
      </c>
      <c r="BQ32" s="113">
        <f t="shared" si="60"/>
        <v>0</v>
      </c>
      <c r="BR32" s="113">
        <f t="shared" si="60"/>
        <v>0</v>
      </c>
      <c r="BS32" s="113">
        <f t="shared" si="60"/>
        <v>0</v>
      </c>
      <c r="BT32" s="113"/>
      <c r="BU32" s="113"/>
      <c r="BV32" s="113"/>
      <c r="BW32" s="113"/>
      <c r="BX32" s="113"/>
      <c r="BY32" s="113"/>
      <c r="BZ32" s="113"/>
      <c r="CA32" s="113"/>
      <c r="CB32" s="116"/>
      <c r="CC32" s="113">
        <f t="shared" si="63"/>
        <v>0</v>
      </c>
      <c r="CD32" s="113">
        <f t="shared" si="63"/>
        <v>0</v>
      </c>
      <c r="CE32" s="113">
        <f t="shared" si="63"/>
        <v>0</v>
      </c>
      <c r="CF32" s="113">
        <f t="shared" si="63"/>
        <v>0</v>
      </c>
      <c r="CG32" s="113">
        <f t="shared" si="63"/>
        <v>0</v>
      </c>
      <c r="CH32" s="113">
        <f t="shared" si="63"/>
        <v>0</v>
      </c>
      <c r="CI32" s="113">
        <f t="shared" si="63"/>
        <v>0</v>
      </c>
      <c r="CJ32" s="113">
        <f t="shared" si="63"/>
        <v>0</v>
      </c>
      <c r="CK32" s="113">
        <f t="shared" si="63"/>
        <v>0</v>
      </c>
      <c r="CL32" s="113">
        <f t="shared" si="63"/>
        <v>0</v>
      </c>
      <c r="CM32" s="113">
        <f t="shared" si="63"/>
        <v>0</v>
      </c>
      <c r="CN32" s="113">
        <f t="shared" si="63"/>
        <v>0</v>
      </c>
      <c r="CO32" s="113">
        <f t="shared" si="63"/>
        <v>0</v>
      </c>
      <c r="CP32" s="113">
        <f t="shared" si="63"/>
        <v>0</v>
      </c>
      <c r="CQ32" s="113">
        <f t="shared" si="63"/>
        <v>0</v>
      </c>
      <c r="CR32" s="113">
        <f t="shared" si="63"/>
        <v>0</v>
      </c>
      <c r="CS32" s="113">
        <f t="shared" si="61"/>
        <v>0</v>
      </c>
      <c r="CT32" s="113">
        <f t="shared" si="61"/>
        <v>0</v>
      </c>
      <c r="CU32" s="113">
        <f t="shared" si="61"/>
        <v>0</v>
      </c>
      <c r="CV32" s="113">
        <f t="shared" si="61"/>
        <v>0</v>
      </c>
      <c r="CW32" s="113">
        <f t="shared" si="61"/>
        <v>0</v>
      </c>
      <c r="CX32" s="113">
        <f t="shared" si="61"/>
        <v>0</v>
      </c>
      <c r="CY32" s="113">
        <f t="shared" si="61"/>
        <v>0</v>
      </c>
      <c r="CZ32" s="113">
        <f t="shared" si="61"/>
        <v>0</v>
      </c>
      <c r="DA32" s="113"/>
      <c r="DB32" s="113"/>
      <c r="DC32" s="113"/>
      <c r="DD32" s="113"/>
      <c r="DE32" s="113"/>
      <c r="DF32" s="113"/>
      <c r="DG32" s="113"/>
      <c r="DH32" s="113"/>
      <c r="DI32" s="53"/>
      <c r="DJ32" s="121">
        <v>4</v>
      </c>
      <c r="DK32" s="60" t="str">
        <f>Paramètres!O25</f>
        <v>Botswana</v>
      </c>
      <c r="DL32" s="55">
        <f>Paramètres!P25</f>
        <v>0</v>
      </c>
      <c r="DM32" s="89">
        <f>Paramètres!Q25</f>
        <v>0</v>
      </c>
      <c r="DN32" s="89">
        <f>Paramètres!R25</f>
        <v>0</v>
      </c>
      <c r="DO32" s="89">
        <f>Paramètres!S25</f>
        <v>0</v>
      </c>
      <c r="DQ32" s="9"/>
      <c r="DR32" s="10"/>
      <c r="DS32" s="9" t="s">
        <v>0</v>
      </c>
      <c r="DT32" s="4" t="s">
        <v>1</v>
      </c>
      <c r="DU32" s="9"/>
      <c r="DV32" s="9"/>
      <c r="DW32" s="2"/>
      <c r="DX32" s="11"/>
      <c r="DY32" s="47"/>
      <c r="DZ32" s="2"/>
      <c r="EA32" s="2"/>
      <c r="EB32" s="2"/>
      <c r="EC32" s="2"/>
      <c r="ED32" s="10"/>
      <c r="EE32" s="47"/>
      <c r="EF32" s="2"/>
      <c r="EG32" s="2"/>
      <c r="EI32" s="4"/>
      <c r="EJ32" s="260" t="str">
        <f>IF(ISBLANK(EE42),"",VLOOKUP(LARGE(EG42:EG45,1),EG42:EH45,2,0))</f>
        <v/>
      </c>
      <c r="EK32" s="214"/>
      <c r="EL32" s="225"/>
      <c r="EM32" s="265"/>
    </row>
    <row r="33" spans="2:143" ht="18.7" customHeight="1" x14ac:dyDescent="0.2">
      <c r="B33" s="65" t="s">
        <v>45</v>
      </c>
      <c r="C33" s="65" t="s">
        <v>42</v>
      </c>
      <c r="D33" s="2"/>
      <c r="E33" s="255"/>
      <c r="F33" s="65" t="str">
        <f>VLOOKUP(B33,Paramètres!$C$10:$D$33,2,0)</f>
        <v>Botswana</v>
      </c>
      <c r="G33" s="207"/>
      <c r="H33" s="208"/>
      <c r="I33" s="65" t="str">
        <f>VLOOKUP(C33,Paramètres!$C$10:$D$33,2,0)</f>
        <v>Ségénal</v>
      </c>
      <c r="J33" s="66" t="s">
        <v>167</v>
      </c>
      <c r="K33" s="102" t="s">
        <v>168</v>
      </c>
      <c r="L33" s="67">
        <v>38</v>
      </c>
      <c r="M33" s="68" t="str">
        <f t="shared" si="47"/>
        <v>Non joué</v>
      </c>
      <c r="N33" s="111"/>
      <c r="O33" s="113">
        <f t="shared" si="64"/>
        <v>0</v>
      </c>
      <c r="P33" s="113">
        <f t="shared" si="64"/>
        <v>0</v>
      </c>
      <c r="Q33" s="113">
        <f t="shared" si="64"/>
        <v>0</v>
      </c>
      <c r="R33" s="113">
        <f t="shared" si="64"/>
        <v>0</v>
      </c>
      <c r="S33" s="113">
        <f t="shared" si="64"/>
        <v>0</v>
      </c>
      <c r="T33" s="113">
        <f t="shared" si="64"/>
        <v>0</v>
      </c>
      <c r="U33" s="113">
        <f t="shared" si="64"/>
        <v>0</v>
      </c>
      <c r="V33" s="113">
        <f t="shared" si="64"/>
        <v>0</v>
      </c>
      <c r="W33" s="113">
        <f t="shared" si="64"/>
        <v>0</v>
      </c>
      <c r="X33" s="113">
        <f t="shared" si="64"/>
        <v>0</v>
      </c>
      <c r="Y33" s="113">
        <f t="shared" si="65"/>
        <v>0</v>
      </c>
      <c r="Z33" s="113">
        <f t="shared" si="65"/>
        <v>0</v>
      </c>
      <c r="AA33" s="113">
        <f t="shared" si="65"/>
        <v>0</v>
      </c>
      <c r="AB33" s="113">
        <f t="shared" si="65"/>
        <v>0</v>
      </c>
      <c r="AC33" s="113">
        <f t="shared" si="65"/>
        <v>0</v>
      </c>
      <c r="AD33" s="113">
        <f t="shared" si="65"/>
        <v>0</v>
      </c>
      <c r="AE33" s="113">
        <f t="shared" si="65"/>
        <v>0</v>
      </c>
      <c r="AF33" s="113">
        <f t="shared" si="65"/>
        <v>0</v>
      </c>
      <c r="AG33" s="113">
        <f t="shared" si="65"/>
        <v>0</v>
      </c>
      <c r="AH33" s="113">
        <f t="shared" si="65"/>
        <v>0</v>
      </c>
      <c r="AI33" s="113">
        <f t="shared" si="66"/>
        <v>0</v>
      </c>
      <c r="AJ33" s="113">
        <f t="shared" si="66"/>
        <v>0</v>
      </c>
      <c r="AK33" s="113">
        <f t="shared" si="66"/>
        <v>0</v>
      </c>
      <c r="AL33" s="113">
        <f t="shared" si="66"/>
        <v>0</v>
      </c>
      <c r="AM33" s="113"/>
      <c r="AN33" s="113"/>
      <c r="AO33" s="113"/>
      <c r="AP33" s="113"/>
      <c r="AQ33" s="113"/>
      <c r="AR33" s="113"/>
      <c r="AS33" s="113"/>
      <c r="AT33" s="113"/>
      <c r="AU33" s="116"/>
      <c r="AV33" s="113">
        <f t="shared" si="62"/>
        <v>0</v>
      </c>
      <c r="AW33" s="113">
        <f t="shared" si="62"/>
        <v>0</v>
      </c>
      <c r="AX33" s="113">
        <f t="shared" si="62"/>
        <v>0</v>
      </c>
      <c r="AY33" s="113">
        <f t="shared" si="62"/>
        <v>0</v>
      </c>
      <c r="AZ33" s="113">
        <f t="shared" si="62"/>
        <v>0</v>
      </c>
      <c r="BA33" s="113">
        <f t="shared" si="62"/>
        <v>0</v>
      </c>
      <c r="BB33" s="113">
        <f t="shared" si="62"/>
        <v>0</v>
      </c>
      <c r="BC33" s="113">
        <f t="shared" si="62"/>
        <v>0</v>
      </c>
      <c r="BD33" s="113">
        <f t="shared" si="62"/>
        <v>0</v>
      </c>
      <c r="BE33" s="113">
        <f t="shared" si="62"/>
        <v>0</v>
      </c>
      <c r="BF33" s="113">
        <f t="shared" si="62"/>
        <v>0</v>
      </c>
      <c r="BG33" s="113">
        <f t="shared" si="62"/>
        <v>0</v>
      </c>
      <c r="BH33" s="113">
        <f t="shared" si="62"/>
        <v>0</v>
      </c>
      <c r="BI33" s="113">
        <f t="shared" si="62"/>
        <v>0</v>
      </c>
      <c r="BJ33" s="113">
        <f t="shared" si="62"/>
        <v>0</v>
      </c>
      <c r="BK33" s="113">
        <f t="shared" si="62"/>
        <v>0</v>
      </c>
      <c r="BL33" s="113">
        <f t="shared" si="60"/>
        <v>0</v>
      </c>
      <c r="BM33" s="113">
        <f t="shared" si="60"/>
        <v>0</v>
      </c>
      <c r="BN33" s="113">
        <f t="shared" si="60"/>
        <v>0</v>
      </c>
      <c r="BO33" s="113">
        <f t="shared" si="60"/>
        <v>0</v>
      </c>
      <c r="BP33" s="113">
        <f t="shared" si="60"/>
        <v>0</v>
      </c>
      <c r="BQ33" s="113">
        <f t="shared" si="60"/>
        <v>0</v>
      </c>
      <c r="BR33" s="113">
        <f t="shared" si="60"/>
        <v>0</v>
      </c>
      <c r="BS33" s="113">
        <f t="shared" si="60"/>
        <v>0</v>
      </c>
      <c r="BT33" s="113"/>
      <c r="BU33" s="113"/>
      <c r="BV33" s="113"/>
      <c r="BW33" s="113"/>
      <c r="BX33" s="113"/>
      <c r="BY33" s="113"/>
      <c r="BZ33" s="113"/>
      <c r="CA33" s="113"/>
      <c r="CB33" s="116"/>
      <c r="CC33" s="113">
        <f t="shared" si="63"/>
        <v>0</v>
      </c>
      <c r="CD33" s="113">
        <f t="shared" si="63"/>
        <v>0</v>
      </c>
      <c r="CE33" s="113">
        <f t="shared" si="63"/>
        <v>0</v>
      </c>
      <c r="CF33" s="113">
        <f t="shared" si="63"/>
        <v>0</v>
      </c>
      <c r="CG33" s="113">
        <f t="shared" si="63"/>
        <v>0</v>
      </c>
      <c r="CH33" s="113">
        <f t="shared" si="63"/>
        <v>0</v>
      </c>
      <c r="CI33" s="113">
        <f t="shared" si="63"/>
        <v>0</v>
      </c>
      <c r="CJ33" s="113">
        <f t="shared" si="63"/>
        <v>0</v>
      </c>
      <c r="CK33" s="113">
        <f t="shared" si="63"/>
        <v>0</v>
      </c>
      <c r="CL33" s="113">
        <f t="shared" si="63"/>
        <v>0</v>
      </c>
      <c r="CM33" s="113">
        <f t="shared" si="63"/>
        <v>0</v>
      </c>
      <c r="CN33" s="113">
        <f t="shared" si="63"/>
        <v>0</v>
      </c>
      <c r="CO33" s="113">
        <f t="shared" si="63"/>
        <v>0</v>
      </c>
      <c r="CP33" s="113">
        <f t="shared" si="63"/>
        <v>0</v>
      </c>
      <c r="CQ33" s="113">
        <f t="shared" si="63"/>
        <v>0</v>
      </c>
      <c r="CR33" s="113">
        <f t="shared" si="63"/>
        <v>0</v>
      </c>
      <c r="CS33" s="113">
        <f t="shared" si="61"/>
        <v>0</v>
      </c>
      <c r="CT33" s="113">
        <f t="shared" si="61"/>
        <v>0</v>
      </c>
      <c r="CU33" s="113">
        <f t="shared" si="61"/>
        <v>0</v>
      </c>
      <c r="CV33" s="113">
        <f t="shared" si="61"/>
        <v>0</v>
      </c>
      <c r="CW33" s="113">
        <f t="shared" si="61"/>
        <v>0</v>
      </c>
      <c r="CX33" s="113">
        <f t="shared" si="61"/>
        <v>0</v>
      </c>
      <c r="CY33" s="113">
        <f t="shared" si="61"/>
        <v>0</v>
      </c>
      <c r="CZ33" s="113">
        <f t="shared" si="61"/>
        <v>0</v>
      </c>
      <c r="DA33" s="113"/>
      <c r="DB33" s="113"/>
      <c r="DC33" s="113"/>
      <c r="DD33" s="113"/>
      <c r="DE33" s="113"/>
      <c r="DF33" s="113"/>
      <c r="DG33" s="113"/>
      <c r="DH33" s="113"/>
      <c r="DI33" s="53"/>
      <c r="DJ33" s="53"/>
      <c r="DK33" s="69"/>
      <c r="DL33" s="69"/>
      <c r="DM33" s="2"/>
      <c r="DN33" s="2"/>
      <c r="DO33" s="2"/>
      <c r="DP33" s="248"/>
      <c r="DQ33" s="249"/>
      <c r="DR33" s="123" t="s">
        <v>88</v>
      </c>
      <c r="DS33" s="213"/>
      <c r="DT33" s="215"/>
      <c r="DU33" s="219">
        <f>DS33+DT33/10</f>
        <v>0</v>
      </c>
      <c r="DV33" s="233" t="str">
        <f>DR34</f>
        <v>Algérie</v>
      </c>
      <c r="DW33" s="2"/>
      <c r="DX33" s="11"/>
      <c r="DY33" s="47"/>
      <c r="DZ33" s="2"/>
      <c r="EA33" s="2"/>
      <c r="EB33" s="2"/>
      <c r="EC33" s="2"/>
      <c r="ED33" s="10"/>
      <c r="EE33" s="47"/>
      <c r="EF33" s="2"/>
      <c r="EG33" s="2"/>
      <c r="EI33" s="2"/>
      <c r="EJ33" s="266"/>
      <c r="EK33" s="217"/>
      <c r="EL33" s="226"/>
      <c r="EM33" s="265"/>
    </row>
    <row r="34" spans="2:143" ht="18.7" customHeight="1" x14ac:dyDescent="0.2">
      <c r="B34" s="49" t="s">
        <v>46</v>
      </c>
      <c r="C34" s="49" t="s">
        <v>47</v>
      </c>
      <c r="D34" s="2"/>
      <c r="E34" s="240" t="s">
        <v>13</v>
      </c>
      <c r="F34" s="49" t="str">
        <f>VLOOKUP(B34,Paramètres!$C$10:$D$33,2,0)</f>
        <v>Algérie</v>
      </c>
      <c r="G34" s="203"/>
      <c r="H34" s="204"/>
      <c r="I34" s="49" t="str">
        <f>VLOOKUP(C34,Paramètres!$C$10:$D$33,2,0)</f>
        <v>Burkina Faso</v>
      </c>
      <c r="J34" s="50" t="s">
        <v>173</v>
      </c>
      <c r="K34" s="99" t="s">
        <v>148</v>
      </c>
      <c r="L34" s="51">
        <v>11</v>
      </c>
      <c r="M34" s="52" t="str">
        <f t="shared" si="47"/>
        <v>Non joué</v>
      </c>
      <c r="N34" s="111"/>
      <c r="O34" s="113">
        <f t="shared" si="64"/>
        <v>0</v>
      </c>
      <c r="P34" s="113">
        <f t="shared" si="64"/>
        <v>0</v>
      </c>
      <c r="Q34" s="113">
        <f t="shared" si="64"/>
        <v>0</v>
      </c>
      <c r="R34" s="113">
        <f t="shared" si="64"/>
        <v>0</v>
      </c>
      <c r="S34" s="113">
        <f t="shared" si="64"/>
        <v>0</v>
      </c>
      <c r="T34" s="113">
        <f t="shared" si="64"/>
        <v>0</v>
      </c>
      <c r="U34" s="113">
        <f t="shared" si="64"/>
        <v>0</v>
      </c>
      <c r="V34" s="113">
        <f t="shared" si="64"/>
        <v>0</v>
      </c>
      <c r="W34" s="113">
        <f t="shared" si="64"/>
        <v>0</v>
      </c>
      <c r="X34" s="113">
        <f t="shared" si="64"/>
        <v>0</v>
      </c>
      <c r="Y34" s="113">
        <f t="shared" si="65"/>
        <v>0</v>
      </c>
      <c r="Z34" s="113">
        <f t="shared" si="65"/>
        <v>0</v>
      </c>
      <c r="AA34" s="113">
        <f t="shared" si="65"/>
        <v>0</v>
      </c>
      <c r="AB34" s="113">
        <f t="shared" si="65"/>
        <v>0</v>
      </c>
      <c r="AC34" s="113">
        <f t="shared" si="65"/>
        <v>0</v>
      </c>
      <c r="AD34" s="113">
        <f t="shared" si="65"/>
        <v>0</v>
      </c>
      <c r="AE34" s="113">
        <f t="shared" si="65"/>
        <v>0</v>
      </c>
      <c r="AF34" s="113">
        <f t="shared" si="65"/>
        <v>0</v>
      </c>
      <c r="AG34" s="113">
        <f t="shared" si="65"/>
        <v>0</v>
      </c>
      <c r="AH34" s="113">
        <f t="shared" si="65"/>
        <v>0</v>
      </c>
      <c r="AI34" s="113">
        <f t="shared" si="66"/>
        <v>0</v>
      </c>
      <c r="AJ34" s="113">
        <f t="shared" si="66"/>
        <v>0</v>
      </c>
      <c r="AK34" s="113">
        <f t="shared" si="66"/>
        <v>0</v>
      </c>
      <c r="AL34" s="113">
        <f t="shared" si="66"/>
        <v>0</v>
      </c>
      <c r="AM34" s="113"/>
      <c r="AN34" s="113"/>
      <c r="AO34" s="113"/>
      <c r="AP34" s="113"/>
      <c r="AQ34" s="113"/>
      <c r="AR34" s="113"/>
      <c r="AS34" s="113"/>
      <c r="AT34" s="113"/>
      <c r="AU34" s="116"/>
      <c r="AV34" s="113">
        <f t="shared" si="62"/>
        <v>0</v>
      </c>
      <c r="AW34" s="113">
        <f t="shared" si="62"/>
        <v>0</v>
      </c>
      <c r="AX34" s="113">
        <f t="shared" si="62"/>
        <v>0</v>
      </c>
      <c r="AY34" s="113">
        <f t="shared" si="62"/>
        <v>0</v>
      </c>
      <c r="AZ34" s="113">
        <f t="shared" si="62"/>
        <v>0</v>
      </c>
      <c r="BA34" s="113">
        <f t="shared" si="62"/>
        <v>0</v>
      </c>
      <c r="BB34" s="113">
        <f t="shared" si="62"/>
        <v>0</v>
      </c>
      <c r="BC34" s="113">
        <f t="shared" si="62"/>
        <v>0</v>
      </c>
      <c r="BD34" s="113">
        <f t="shared" si="62"/>
        <v>0</v>
      </c>
      <c r="BE34" s="113">
        <f t="shared" si="62"/>
        <v>0</v>
      </c>
      <c r="BF34" s="113">
        <f t="shared" si="62"/>
        <v>0</v>
      </c>
      <c r="BG34" s="113">
        <f t="shared" si="62"/>
        <v>0</v>
      </c>
      <c r="BH34" s="113">
        <f t="shared" si="62"/>
        <v>0</v>
      </c>
      <c r="BI34" s="113">
        <f t="shared" si="62"/>
        <v>0</v>
      </c>
      <c r="BJ34" s="113">
        <f t="shared" si="62"/>
        <v>0</v>
      </c>
      <c r="BK34" s="113">
        <f t="shared" si="62"/>
        <v>0</v>
      </c>
      <c r="BL34" s="113">
        <f t="shared" si="60"/>
        <v>0</v>
      </c>
      <c r="BM34" s="113">
        <f t="shared" si="60"/>
        <v>0</v>
      </c>
      <c r="BN34" s="113">
        <f t="shared" si="60"/>
        <v>0</v>
      </c>
      <c r="BO34" s="113">
        <f t="shared" si="60"/>
        <v>0</v>
      </c>
      <c r="BP34" s="113">
        <f t="shared" si="60"/>
        <v>0</v>
      </c>
      <c r="BQ34" s="113">
        <f t="shared" si="60"/>
        <v>0</v>
      </c>
      <c r="BR34" s="113">
        <f t="shared" si="60"/>
        <v>0</v>
      </c>
      <c r="BS34" s="113">
        <f t="shared" si="60"/>
        <v>0</v>
      </c>
      <c r="BT34" s="113"/>
      <c r="BU34" s="113"/>
      <c r="BV34" s="113"/>
      <c r="BW34" s="113"/>
      <c r="BX34" s="113"/>
      <c r="BY34" s="113"/>
      <c r="BZ34" s="113"/>
      <c r="CA34" s="113"/>
      <c r="CB34" s="116"/>
      <c r="CC34" s="113">
        <f t="shared" si="63"/>
        <v>0</v>
      </c>
      <c r="CD34" s="113">
        <f t="shared" si="63"/>
        <v>0</v>
      </c>
      <c r="CE34" s="113">
        <f t="shared" si="63"/>
        <v>0</v>
      </c>
      <c r="CF34" s="113">
        <f t="shared" si="63"/>
        <v>0</v>
      </c>
      <c r="CG34" s="113">
        <f t="shared" si="63"/>
        <v>0</v>
      </c>
      <c r="CH34" s="113">
        <f t="shared" si="63"/>
        <v>0</v>
      </c>
      <c r="CI34" s="113">
        <f t="shared" si="63"/>
        <v>0</v>
      </c>
      <c r="CJ34" s="113">
        <f t="shared" si="63"/>
        <v>0</v>
      </c>
      <c r="CK34" s="113">
        <f t="shared" si="63"/>
        <v>0</v>
      </c>
      <c r="CL34" s="113">
        <f t="shared" si="63"/>
        <v>0</v>
      </c>
      <c r="CM34" s="113">
        <f t="shared" si="63"/>
        <v>0</v>
      </c>
      <c r="CN34" s="113">
        <f t="shared" si="63"/>
        <v>0</v>
      </c>
      <c r="CO34" s="113">
        <f t="shared" si="63"/>
        <v>0</v>
      </c>
      <c r="CP34" s="113">
        <f t="shared" si="63"/>
        <v>0</v>
      </c>
      <c r="CQ34" s="113">
        <f t="shared" si="63"/>
        <v>0</v>
      </c>
      <c r="CR34" s="113">
        <f t="shared" si="63"/>
        <v>0</v>
      </c>
      <c r="CS34" s="113">
        <f t="shared" si="61"/>
        <v>0</v>
      </c>
      <c r="CT34" s="113">
        <f t="shared" si="61"/>
        <v>0</v>
      </c>
      <c r="CU34" s="113">
        <f t="shared" si="61"/>
        <v>0</v>
      </c>
      <c r="CV34" s="113">
        <f t="shared" si="61"/>
        <v>0</v>
      </c>
      <c r="CW34" s="113">
        <f t="shared" si="61"/>
        <v>0</v>
      </c>
      <c r="CX34" s="113">
        <f t="shared" si="61"/>
        <v>0</v>
      </c>
      <c r="CY34" s="113">
        <f t="shared" si="61"/>
        <v>0</v>
      </c>
      <c r="CZ34" s="113">
        <f t="shared" si="61"/>
        <v>0</v>
      </c>
      <c r="DA34" s="113"/>
      <c r="DB34" s="113"/>
      <c r="DC34" s="113"/>
      <c r="DD34" s="113"/>
      <c r="DE34" s="113"/>
      <c r="DF34" s="113"/>
      <c r="DG34" s="113"/>
      <c r="DH34" s="113"/>
      <c r="DI34" s="53"/>
      <c r="DJ34" s="122" t="s">
        <v>69</v>
      </c>
      <c r="DK34" s="90" t="s">
        <v>2</v>
      </c>
      <c r="DL34" s="90" t="s">
        <v>6</v>
      </c>
      <c r="DM34" s="138" t="s">
        <v>3</v>
      </c>
      <c r="DN34" s="138" t="s">
        <v>4</v>
      </c>
      <c r="DO34" s="139" t="s">
        <v>5</v>
      </c>
      <c r="DQ34" s="9"/>
      <c r="DR34" s="124" t="str">
        <f>DK35</f>
        <v>Algérie</v>
      </c>
      <c r="DS34" s="214"/>
      <c r="DT34" s="216"/>
      <c r="DU34" s="220"/>
      <c r="DV34" s="227"/>
      <c r="DW34" s="2"/>
      <c r="DX34" s="11"/>
      <c r="DY34" s="47"/>
      <c r="DZ34" s="2"/>
      <c r="EA34" s="2"/>
      <c r="EB34" s="2"/>
      <c r="EC34" s="2"/>
      <c r="ED34" s="10"/>
      <c r="EE34" s="47"/>
      <c r="EF34" s="2"/>
      <c r="EG34" s="2"/>
      <c r="EI34" s="2"/>
      <c r="EJ34" s="201" t="s">
        <v>193</v>
      </c>
      <c r="EK34" s="12"/>
      <c r="EL34" s="2"/>
      <c r="EM34" s="2"/>
    </row>
    <row r="35" spans="2:143" ht="18.7" customHeight="1" x14ac:dyDescent="0.2">
      <c r="B35" s="56" t="s">
        <v>48</v>
      </c>
      <c r="C35" s="56" t="s">
        <v>49</v>
      </c>
      <c r="D35" s="2"/>
      <c r="E35" s="241"/>
      <c r="F35" s="56" t="str">
        <f>VLOOKUP(B35,Paramètres!$C$10:$D$33,2,0)</f>
        <v>Guinée Equatoriale</v>
      </c>
      <c r="G35" s="205"/>
      <c r="H35" s="206"/>
      <c r="I35" s="56" t="str">
        <f>VLOOKUP(C35,Paramètres!$C$10:$D$33,2,0)</f>
        <v>Soudan</v>
      </c>
      <c r="J35" s="57" t="s">
        <v>174</v>
      </c>
      <c r="K35" s="100" t="s">
        <v>149</v>
      </c>
      <c r="L35" s="58">
        <v>10</v>
      </c>
      <c r="M35" s="59" t="str">
        <f t="shared" si="47"/>
        <v>Non joué</v>
      </c>
      <c r="N35" s="111"/>
      <c r="O35" s="113">
        <f t="shared" si="64"/>
        <v>0</v>
      </c>
      <c r="P35" s="113">
        <f t="shared" si="64"/>
        <v>0</v>
      </c>
      <c r="Q35" s="113">
        <f t="shared" si="64"/>
        <v>0</v>
      </c>
      <c r="R35" s="113">
        <f t="shared" si="64"/>
        <v>0</v>
      </c>
      <c r="S35" s="113">
        <f t="shared" si="64"/>
        <v>0</v>
      </c>
      <c r="T35" s="113">
        <f t="shared" si="64"/>
        <v>0</v>
      </c>
      <c r="U35" s="113">
        <f t="shared" si="64"/>
        <v>0</v>
      </c>
      <c r="V35" s="113">
        <f t="shared" si="64"/>
        <v>0</v>
      </c>
      <c r="W35" s="113">
        <f t="shared" si="64"/>
        <v>0</v>
      </c>
      <c r="X35" s="113">
        <f t="shared" si="64"/>
        <v>0</v>
      </c>
      <c r="Y35" s="113">
        <f t="shared" si="65"/>
        <v>0</v>
      </c>
      <c r="Z35" s="113">
        <f t="shared" si="65"/>
        <v>0</v>
      </c>
      <c r="AA35" s="113">
        <f t="shared" si="65"/>
        <v>0</v>
      </c>
      <c r="AB35" s="113">
        <f t="shared" si="65"/>
        <v>0</v>
      </c>
      <c r="AC35" s="113">
        <f t="shared" si="65"/>
        <v>0</v>
      </c>
      <c r="AD35" s="113">
        <f t="shared" si="65"/>
        <v>0</v>
      </c>
      <c r="AE35" s="113">
        <f t="shared" si="65"/>
        <v>0</v>
      </c>
      <c r="AF35" s="113">
        <f t="shared" si="65"/>
        <v>0</v>
      </c>
      <c r="AG35" s="113">
        <f t="shared" si="65"/>
        <v>0</v>
      </c>
      <c r="AH35" s="113">
        <f t="shared" si="65"/>
        <v>0</v>
      </c>
      <c r="AI35" s="113">
        <f t="shared" si="66"/>
        <v>0</v>
      </c>
      <c r="AJ35" s="113">
        <f t="shared" si="66"/>
        <v>0</v>
      </c>
      <c r="AK35" s="113">
        <f t="shared" si="66"/>
        <v>0</v>
      </c>
      <c r="AL35" s="113">
        <f t="shared" si="66"/>
        <v>0</v>
      </c>
      <c r="AM35" s="113"/>
      <c r="AN35" s="113"/>
      <c r="AO35" s="113"/>
      <c r="AP35" s="113"/>
      <c r="AQ35" s="113"/>
      <c r="AR35" s="113"/>
      <c r="AS35" s="113"/>
      <c r="AT35" s="113"/>
      <c r="AU35" s="116"/>
      <c r="AV35" s="113">
        <f t="shared" si="62"/>
        <v>0</v>
      </c>
      <c r="AW35" s="113">
        <f t="shared" si="62"/>
        <v>0</v>
      </c>
      <c r="AX35" s="113">
        <f t="shared" si="62"/>
        <v>0</v>
      </c>
      <c r="AY35" s="113">
        <f t="shared" si="62"/>
        <v>0</v>
      </c>
      <c r="AZ35" s="113">
        <f t="shared" si="62"/>
        <v>0</v>
      </c>
      <c r="BA35" s="113">
        <f t="shared" si="62"/>
        <v>0</v>
      </c>
      <c r="BB35" s="113">
        <f t="shared" si="62"/>
        <v>0</v>
      </c>
      <c r="BC35" s="113">
        <f t="shared" si="62"/>
        <v>0</v>
      </c>
      <c r="BD35" s="113">
        <f t="shared" si="62"/>
        <v>0</v>
      </c>
      <c r="BE35" s="113">
        <f t="shared" si="62"/>
        <v>0</v>
      </c>
      <c r="BF35" s="113">
        <f t="shared" si="62"/>
        <v>0</v>
      </c>
      <c r="BG35" s="113">
        <f t="shared" si="62"/>
        <v>0</v>
      </c>
      <c r="BH35" s="113">
        <f t="shared" si="62"/>
        <v>0</v>
      </c>
      <c r="BI35" s="113">
        <f t="shared" si="62"/>
        <v>0</v>
      </c>
      <c r="BJ35" s="113">
        <f t="shared" si="62"/>
        <v>0</v>
      </c>
      <c r="BK35" s="113">
        <f t="shared" si="62"/>
        <v>0</v>
      </c>
      <c r="BL35" s="113">
        <f t="shared" si="60"/>
        <v>0</v>
      </c>
      <c r="BM35" s="113">
        <f t="shared" si="60"/>
        <v>0</v>
      </c>
      <c r="BN35" s="113">
        <f t="shared" si="60"/>
        <v>0</v>
      </c>
      <c r="BO35" s="113">
        <f t="shared" si="60"/>
        <v>0</v>
      </c>
      <c r="BP35" s="113">
        <f t="shared" si="60"/>
        <v>0</v>
      </c>
      <c r="BQ35" s="113">
        <f t="shared" si="60"/>
        <v>0</v>
      </c>
      <c r="BR35" s="113">
        <f t="shared" si="60"/>
        <v>0</v>
      </c>
      <c r="BS35" s="113">
        <f t="shared" si="60"/>
        <v>0</v>
      </c>
      <c r="BT35" s="113"/>
      <c r="BU35" s="113"/>
      <c r="BV35" s="113"/>
      <c r="BW35" s="113"/>
      <c r="BX35" s="113"/>
      <c r="BY35" s="113"/>
      <c r="BZ35" s="113"/>
      <c r="CA35" s="113"/>
      <c r="CB35" s="116"/>
      <c r="CC35" s="113">
        <f t="shared" si="63"/>
        <v>0</v>
      </c>
      <c r="CD35" s="113">
        <f t="shared" si="63"/>
        <v>0</v>
      </c>
      <c r="CE35" s="113">
        <f t="shared" si="63"/>
        <v>0</v>
      </c>
      <c r="CF35" s="113">
        <f t="shared" si="63"/>
        <v>0</v>
      </c>
      <c r="CG35" s="113">
        <f t="shared" si="63"/>
        <v>0</v>
      </c>
      <c r="CH35" s="113">
        <f t="shared" si="63"/>
        <v>0</v>
      </c>
      <c r="CI35" s="113">
        <f t="shared" si="63"/>
        <v>0</v>
      </c>
      <c r="CJ35" s="113">
        <f t="shared" si="63"/>
        <v>0</v>
      </c>
      <c r="CK35" s="113">
        <f t="shared" si="63"/>
        <v>0</v>
      </c>
      <c r="CL35" s="113">
        <f t="shared" si="63"/>
        <v>0</v>
      </c>
      <c r="CM35" s="113">
        <f t="shared" si="63"/>
        <v>0</v>
      </c>
      <c r="CN35" s="113">
        <f t="shared" si="63"/>
        <v>0</v>
      </c>
      <c r="CO35" s="113">
        <f t="shared" si="63"/>
        <v>0</v>
      </c>
      <c r="CP35" s="113">
        <f t="shared" si="63"/>
        <v>0</v>
      </c>
      <c r="CQ35" s="113">
        <f t="shared" si="63"/>
        <v>0</v>
      </c>
      <c r="CR35" s="113">
        <f t="shared" si="63"/>
        <v>0</v>
      </c>
      <c r="CS35" s="113">
        <f t="shared" si="61"/>
        <v>0</v>
      </c>
      <c r="CT35" s="113">
        <f t="shared" si="61"/>
        <v>0</v>
      </c>
      <c r="CU35" s="113">
        <f t="shared" si="61"/>
        <v>0</v>
      </c>
      <c r="CV35" s="113">
        <f t="shared" si="61"/>
        <v>0</v>
      </c>
      <c r="CW35" s="113">
        <f t="shared" si="61"/>
        <v>0</v>
      </c>
      <c r="CX35" s="113">
        <f t="shared" si="61"/>
        <v>0</v>
      </c>
      <c r="CY35" s="113">
        <f t="shared" si="61"/>
        <v>0</v>
      </c>
      <c r="CZ35" s="113">
        <f t="shared" si="61"/>
        <v>0</v>
      </c>
      <c r="DA35" s="113"/>
      <c r="DB35" s="113"/>
      <c r="DC35" s="113"/>
      <c r="DD35" s="113"/>
      <c r="DE35" s="113"/>
      <c r="DF35" s="113"/>
      <c r="DG35" s="113"/>
      <c r="DH35" s="113"/>
      <c r="DI35" s="53"/>
      <c r="DJ35" s="121">
        <v>1</v>
      </c>
      <c r="DK35" s="85" t="str">
        <f>Paramètres!O26</f>
        <v>Algérie</v>
      </c>
      <c r="DL35" s="85">
        <f>Paramètres!P26</f>
        <v>0</v>
      </c>
      <c r="DM35" s="87">
        <f>Paramètres!Q26</f>
        <v>0</v>
      </c>
      <c r="DN35" s="87">
        <f>Paramètres!R26</f>
        <v>0</v>
      </c>
      <c r="DO35" s="87">
        <f>Paramètres!S26</f>
        <v>0</v>
      </c>
      <c r="DQ35" s="9"/>
      <c r="DR35" s="125" t="s">
        <v>87</v>
      </c>
      <c r="DS35" s="214"/>
      <c r="DT35" s="216"/>
      <c r="DU35" s="220">
        <f>DS35+DT35/10</f>
        <v>0</v>
      </c>
      <c r="DV35" s="227" t="str">
        <f>DR36</f>
        <v>RDC</v>
      </c>
      <c r="DW35" s="2"/>
      <c r="DX35" s="43"/>
      <c r="DY35" s="9" t="s">
        <v>0</v>
      </c>
      <c r="DZ35" s="4" t="s">
        <v>1</v>
      </c>
      <c r="EA35" s="4"/>
      <c r="EB35" s="2"/>
      <c r="EC35" s="2"/>
      <c r="ED35" s="10"/>
      <c r="EE35" s="47"/>
      <c r="EF35" s="2"/>
      <c r="EG35" s="2"/>
      <c r="EI35" s="2"/>
      <c r="EJ35" s="10"/>
      <c r="EK35" s="12"/>
      <c r="EL35" s="2"/>
      <c r="EM35" s="2"/>
    </row>
    <row r="36" spans="2:143" ht="18.7" customHeight="1" x14ac:dyDescent="0.2">
      <c r="B36" s="56" t="s">
        <v>47</v>
      </c>
      <c r="C36" s="56" t="s">
        <v>49</v>
      </c>
      <c r="D36" s="2"/>
      <c r="E36" s="241"/>
      <c r="F36" s="56" t="str">
        <f>VLOOKUP(B36,Paramètres!$C$10:$D$33,2,0)</f>
        <v>Burkina Faso</v>
      </c>
      <c r="G36" s="205"/>
      <c r="H36" s="206"/>
      <c r="I36" s="56" t="str">
        <f>VLOOKUP(C36,Paramètres!$C$10:$D$33,2,0)</f>
        <v>Soudan</v>
      </c>
      <c r="J36" s="61" t="s">
        <v>175</v>
      </c>
      <c r="K36" s="100" t="s">
        <v>149</v>
      </c>
      <c r="L36" s="62">
        <v>28</v>
      </c>
      <c r="M36" s="59" t="str">
        <f t="shared" si="47"/>
        <v>Non joué</v>
      </c>
      <c r="N36" s="111"/>
      <c r="O36" s="113">
        <f t="shared" si="64"/>
        <v>0</v>
      </c>
      <c r="P36" s="113">
        <f t="shared" si="64"/>
        <v>0</v>
      </c>
      <c r="Q36" s="113">
        <f t="shared" si="64"/>
        <v>0</v>
      </c>
      <c r="R36" s="113">
        <f t="shared" si="64"/>
        <v>0</v>
      </c>
      <c r="S36" s="113">
        <f t="shared" si="64"/>
        <v>0</v>
      </c>
      <c r="T36" s="113">
        <f t="shared" si="64"/>
        <v>0</v>
      </c>
      <c r="U36" s="113">
        <f t="shared" si="64"/>
        <v>0</v>
      </c>
      <c r="V36" s="113">
        <f t="shared" si="64"/>
        <v>0</v>
      </c>
      <c r="W36" s="113">
        <f t="shared" si="64"/>
        <v>0</v>
      </c>
      <c r="X36" s="113">
        <f t="shared" si="64"/>
        <v>0</v>
      </c>
      <c r="Y36" s="113">
        <f t="shared" si="65"/>
        <v>0</v>
      </c>
      <c r="Z36" s="113">
        <f t="shared" si="65"/>
        <v>0</v>
      </c>
      <c r="AA36" s="113">
        <f t="shared" si="65"/>
        <v>0</v>
      </c>
      <c r="AB36" s="113">
        <f t="shared" si="65"/>
        <v>0</v>
      </c>
      <c r="AC36" s="113">
        <f t="shared" si="65"/>
        <v>0</v>
      </c>
      <c r="AD36" s="113">
        <f t="shared" si="65"/>
        <v>0</v>
      </c>
      <c r="AE36" s="113">
        <f t="shared" si="65"/>
        <v>0</v>
      </c>
      <c r="AF36" s="113">
        <f t="shared" si="65"/>
        <v>0</v>
      </c>
      <c r="AG36" s="113">
        <f t="shared" si="65"/>
        <v>0</v>
      </c>
      <c r="AH36" s="113">
        <f t="shared" si="65"/>
        <v>0</v>
      </c>
      <c r="AI36" s="113">
        <f t="shared" si="66"/>
        <v>0</v>
      </c>
      <c r="AJ36" s="113">
        <f t="shared" si="66"/>
        <v>0</v>
      </c>
      <c r="AK36" s="113">
        <f t="shared" si="66"/>
        <v>0</v>
      </c>
      <c r="AL36" s="113">
        <f t="shared" si="66"/>
        <v>0</v>
      </c>
      <c r="AM36" s="113"/>
      <c r="AN36" s="113"/>
      <c r="AO36" s="113"/>
      <c r="AP36" s="113"/>
      <c r="AQ36" s="113"/>
      <c r="AR36" s="113"/>
      <c r="AS36" s="113"/>
      <c r="AT36" s="113"/>
      <c r="AU36" s="116"/>
      <c r="AV36" s="113">
        <f t="shared" si="62"/>
        <v>0</v>
      </c>
      <c r="AW36" s="113">
        <f t="shared" si="62"/>
        <v>0</v>
      </c>
      <c r="AX36" s="113">
        <f t="shared" si="62"/>
        <v>0</v>
      </c>
      <c r="AY36" s="113">
        <f t="shared" si="62"/>
        <v>0</v>
      </c>
      <c r="AZ36" s="113">
        <f t="shared" si="62"/>
        <v>0</v>
      </c>
      <c r="BA36" s="113">
        <f t="shared" si="62"/>
        <v>0</v>
      </c>
      <c r="BB36" s="113">
        <f t="shared" si="62"/>
        <v>0</v>
      </c>
      <c r="BC36" s="113">
        <f t="shared" si="62"/>
        <v>0</v>
      </c>
      <c r="BD36" s="113">
        <f t="shared" si="62"/>
        <v>0</v>
      </c>
      <c r="BE36" s="113">
        <f t="shared" si="62"/>
        <v>0</v>
      </c>
      <c r="BF36" s="113">
        <f t="shared" si="62"/>
        <v>0</v>
      </c>
      <c r="BG36" s="113">
        <f t="shared" si="62"/>
        <v>0</v>
      </c>
      <c r="BH36" s="113">
        <f t="shared" si="62"/>
        <v>0</v>
      </c>
      <c r="BI36" s="113">
        <f t="shared" si="62"/>
        <v>0</v>
      </c>
      <c r="BJ36" s="113">
        <f t="shared" si="62"/>
        <v>0</v>
      </c>
      <c r="BK36" s="113">
        <f t="shared" si="62"/>
        <v>0</v>
      </c>
      <c r="BL36" s="113">
        <f t="shared" si="60"/>
        <v>0</v>
      </c>
      <c r="BM36" s="113">
        <f t="shared" si="60"/>
        <v>0</v>
      </c>
      <c r="BN36" s="113">
        <f t="shared" si="60"/>
        <v>0</v>
      </c>
      <c r="BO36" s="113">
        <f t="shared" si="60"/>
        <v>0</v>
      </c>
      <c r="BP36" s="113">
        <f t="shared" si="60"/>
        <v>0</v>
      </c>
      <c r="BQ36" s="113">
        <f t="shared" si="60"/>
        <v>0</v>
      </c>
      <c r="BR36" s="113">
        <f t="shared" si="60"/>
        <v>0</v>
      </c>
      <c r="BS36" s="113">
        <f t="shared" si="60"/>
        <v>0</v>
      </c>
      <c r="BT36" s="113"/>
      <c r="BU36" s="113"/>
      <c r="BV36" s="113"/>
      <c r="BW36" s="113"/>
      <c r="BX36" s="113"/>
      <c r="BY36" s="113"/>
      <c r="BZ36" s="113"/>
      <c r="CA36" s="113"/>
      <c r="CB36" s="116"/>
      <c r="CC36" s="113">
        <f t="shared" si="63"/>
        <v>0</v>
      </c>
      <c r="CD36" s="113">
        <f t="shared" si="63"/>
        <v>0</v>
      </c>
      <c r="CE36" s="113">
        <f t="shared" si="63"/>
        <v>0</v>
      </c>
      <c r="CF36" s="113">
        <f t="shared" si="63"/>
        <v>0</v>
      </c>
      <c r="CG36" s="113">
        <f t="shared" si="63"/>
        <v>0</v>
      </c>
      <c r="CH36" s="113">
        <f t="shared" si="63"/>
        <v>0</v>
      </c>
      <c r="CI36" s="113">
        <f t="shared" si="63"/>
        <v>0</v>
      </c>
      <c r="CJ36" s="113">
        <f t="shared" si="63"/>
        <v>0</v>
      </c>
      <c r="CK36" s="113">
        <f t="shared" si="63"/>
        <v>0</v>
      </c>
      <c r="CL36" s="113">
        <f t="shared" si="63"/>
        <v>0</v>
      </c>
      <c r="CM36" s="113">
        <f t="shared" si="63"/>
        <v>0</v>
      </c>
      <c r="CN36" s="113">
        <f t="shared" si="63"/>
        <v>0</v>
      </c>
      <c r="CO36" s="113">
        <f t="shared" si="63"/>
        <v>0</v>
      </c>
      <c r="CP36" s="113">
        <f t="shared" si="63"/>
        <v>0</v>
      </c>
      <c r="CQ36" s="113">
        <f t="shared" si="63"/>
        <v>0</v>
      </c>
      <c r="CR36" s="113">
        <f t="shared" si="63"/>
        <v>0</v>
      </c>
      <c r="CS36" s="113">
        <f t="shared" si="61"/>
        <v>0</v>
      </c>
      <c r="CT36" s="113">
        <f t="shared" si="61"/>
        <v>0</v>
      </c>
      <c r="CU36" s="113">
        <f t="shared" si="61"/>
        <v>0</v>
      </c>
      <c r="CV36" s="113">
        <f t="shared" si="61"/>
        <v>0</v>
      </c>
      <c r="CW36" s="113">
        <f t="shared" si="61"/>
        <v>0</v>
      </c>
      <c r="CX36" s="113">
        <f t="shared" si="61"/>
        <v>0</v>
      </c>
      <c r="CY36" s="113">
        <f t="shared" si="61"/>
        <v>0</v>
      </c>
      <c r="CZ36" s="113">
        <f t="shared" si="61"/>
        <v>0</v>
      </c>
      <c r="DA36" s="113"/>
      <c r="DB36" s="113"/>
      <c r="DC36" s="113"/>
      <c r="DD36" s="113"/>
      <c r="DE36" s="113"/>
      <c r="DF36" s="113"/>
      <c r="DG36" s="113"/>
      <c r="DH36" s="113"/>
      <c r="DI36" s="53"/>
      <c r="DJ36" s="121">
        <v>2</v>
      </c>
      <c r="DK36" s="85" t="str">
        <f>Paramètres!O27</f>
        <v>Burkina Faso</v>
      </c>
      <c r="DL36" s="85">
        <f>Paramètres!P27</f>
        <v>0</v>
      </c>
      <c r="DM36" s="87">
        <f>Paramètres!Q27</f>
        <v>0</v>
      </c>
      <c r="DN36" s="87">
        <f>Paramètres!R27</f>
        <v>0</v>
      </c>
      <c r="DO36" s="87">
        <f>Paramètres!S27</f>
        <v>0</v>
      </c>
      <c r="DQ36" s="9"/>
      <c r="DR36" s="175" t="str">
        <f>DK30</f>
        <v>RDC</v>
      </c>
      <c r="DS36" s="217"/>
      <c r="DT36" s="218"/>
      <c r="DU36" s="221"/>
      <c r="DV36" s="228"/>
      <c r="DW36" s="2"/>
      <c r="DX36" s="229" t="str">
        <f>IF(ISBLANK(DS33),"",VLOOKUP(LARGE(DU33:DU36,1),DU33:DV36,2,0))</f>
        <v/>
      </c>
      <c r="DY36" s="213"/>
      <c r="DZ36" s="231"/>
      <c r="EA36" s="219">
        <f>DY36+DZ36/10</f>
        <v>0</v>
      </c>
      <c r="EB36" s="233" t="str">
        <f>DX36</f>
        <v/>
      </c>
      <c r="EC36" s="2"/>
      <c r="ED36" s="10"/>
      <c r="EE36" s="47"/>
      <c r="EF36" s="2"/>
      <c r="EG36" s="2"/>
      <c r="EI36" s="2"/>
      <c r="EJ36" s="10"/>
      <c r="EK36" s="12"/>
      <c r="EL36" s="2"/>
      <c r="EM36" s="2"/>
    </row>
    <row r="37" spans="2:143" ht="18.7" customHeight="1" x14ac:dyDescent="0.2">
      <c r="B37" s="56" t="s">
        <v>46</v>
      </c>
      <c r="C37" s="56" t="s">
        <v>48</v>
      </c>
      <c r="D37" s="2"/>
      <c r="E37" s="241"/>
      <c r="F37" s="56" t="str">
        <f>VLOOKUP(B37,Paramètres!$C$10:$D$33,2,0)</f>
        <v>Algérie</v>
      </c>
      <c r="G37" s="205"/>
      <c r="H37" s="206"/>
      <c r="I37" s="56" t="str">
        <f>VLOOKUP(C37,Paramètres!$C$10:$D$33,2,0)</f>
        <v>Guinée Equatoriale</v>
      </c>
      <c r="J37" s="61" t="s">
        <v>175</v>
      </c>
      <c r="K37" s="100" t="s">
        <v>148</v>
      </c>
      <c r="L37" s="58">
        <v>25</v>
      </c>
      <c r="M37" s="59" t="str">
        <f t="shared" si="47"/>
        <v>Non joué</v>
      </c>
      <c r="N37" s="111"/>
      <c r="O37" s="113">
        <f t="shared" si="64"/>
        <v>0</v>
      </c>
      <c r="P37" s="113">
        <f t="shared" si="64"/>
        <v>0</v>
      </c>
      <c r="Q37" s="113">
        <f t="shared" si="64"/>
        <v>0</v>
      </c>
      <c r="R37" s="113">
        <f t="shared" si="64"/>
        <v>0</v>
      </c>
      <c r="S37" s="113">
        <f t="shared" si="64"/>
        <v>0</v>
      </c>
      <c r="T37" s="113">
        <f t="shared" si="64"/>
        <v>0</v>
      </c>
      <c r="U37" s="113">
        <f t="shared" si="64"/>
        <v>0</v>
      </c>
      <c r="V37" s="113">
        <f t="shared" si="64"/>
        <v>0</v>
      </c>
      <c r="W37" s="113">
        <f t="shared" si="64"/>
        <v>0</v>
      </c>
      <c r="X37" s="113">
        <f t="shared" si="64"/>
        <v>0</v>
      </c>
      <c r="Y37" s="113">
        <f t="shared" si="65"/>
        <v>0</v>
      </c>
      <c r="Z37" s="113">
        <f t="shared" si="65"/>
        <v>0</v>
      </c>
      <c r="AA37" s="113">
        <f t="shared" si="65"/>
        <v>0</v>
      </c>
      <c r="AB37" s="113">
        <f t="shared" si="65"/>
        <v>0</v>
      </c>
      <c r="AC37" s="113">
        <f t="shared" si="65"/>
        <v>0</v>
      </c>
      <c r="AD37" s="113">
        <f t="shared" si="65"/>
        <v>0</v>
      </c>
      <c r="AE37" s="113">
        <f t="shared" si="65"/>
        <v>0</v>
      </c>
      <c r="AF37" s="113">
        <f t="shared" si="65"/>
        <v>0</v>
      </c>
      <c r="AG37" s="113">
        <f t="shared" si="65"/>
        <v>0</v>
      </c>
      <c r="AH37" s="113">
        <f t="shared" si="65"/>
        <v>0</v>
      </c>
      <c r="AI37" s="113">
        <f t="shared" si="66"/>
        <v>0</v>
      </c>
      <c r="AJ37" s="113">
        <f t="shared" si="66"/>
        <v>0</v>
      </c>
      <c r="AK37" s="113">
        <f t="shared" si="66"/>
        <v>0</v>
      </c>
      <c r="AL37" s="113">
        <f t="shared" si="66"/>
        <v>0</v>
      </c>
      <c r="AM37" s="113"/>
      <c r="AN37" s="113"/>
      <c r="AO37" s="113"/>
      <c r="AP37" s="113"/>
      <c r="AQ37" s="113"/>
      <c r="AR37" s="113"/>
      <c r="AS37" s="113"/>
      <c r="AT37" s="113"/>
      <c r="AU37" s="116"/>
      <c r="AV37" s="113">
        <f t="shared" si="62"/>
        <v>0</v>
      </c>
      <c r="AW37" s="113">
        <f t="shared" si="62"/>
        <v>0</v>
      </c>
      <c r="AX37" s="113">
        <f t="shared" si="62"/>
        <v>0</v>
      </c>
      <c r="AY37" s="113">
        <f t="shared" si="62"/>
        <v>0</v>
      </c>
      <c r="AZ37" s="113">
        <f t="shared" si="62"/>
        <v>0</v>
      </c>
      <c r="BA37" s="113">
        <f t="shared" si="62"/>
        <v>0</v>
      </c>
      <c r="BB37" s="113">
        <f t="shared" si="62"/>
        <v>0</v>
      </c>
      <c r="BC37" s="113">
        <f t="shared" si="62"/>
        <v>0</v>
      </c>
      <c r="BD37" s="113">
        <f t="shared" si="62"/>
        <v>0</v>
      </c>
      <c r="BE37" s="113">
        <f t="shared" si="62"/>
        <v>0</v>
      </c>
      <c r="BF37" s="113">
        <f t="shared" si="62"/>
        <v>0</v>
      </c>
      <c r="BG37" s="113">
        <f t="shared" si="62"/>
        <v>0</v>
      </c>
      <c r="BH37" s="113">
        <f t="shared" si="62"/>
        <v>0</v>
      </c>
      <c r="BI37" s="113">
        <f t="shared" si="62"/>
        <v>0</v>
      </c>
      <c r="BJ37" s="113">
        <f t="shared" si="62"/>
        <v>0</v>
      </c>
      <c r="BK37" s="113">
        <f t="shared" si="62"/>
        <v>0</v>
      </c>
      <c r="BL37" s="113">
        <f t="shared" si="60"/>
        <v>0</v>
      </c>
      <c r="BM37" s="113">
        <f t="shared" si="60"/>
        <v>0</v>
      </c>
      <c r="BN37" s="113">
        <f t="shared" si="60"/>
        <v>0</v>
      </c>
      <c r="BO37" s="113">
        <f t="shared" si="60"/>
        <v>0</v>
      </c>
      <c r="BP37" s="113">
        <f t="shared" si="60"/>
        <v>0</v>
      </c>
      <c r="BQ37" s="113">
        <f t="shared" si="60"/>
        <v>0</v>
      </c>
      <c r="BR37" s="113">
        <f t="shared" si="60"/>
        <v>0</v>
      </c>
      <c r="BS37" s="113">
        <f t="shared" si="60"/>
        <v>0</v>
      </c>
      <c r="BT37" s="113"/>
      <c r="BU37" s="113"/>
      <c r="BV37" s="113"/>
      <c r="BW37" s="113"/>
      <c r="BX37" s="113"/>
      <c r="BY37" s="113"/>
      <c r="BZ37" s="113"/>
      <c r="CA37" s="113"/>
      <c r="CB37" s="116"/>
      <c r="CC37" s="113">
        <f t="shared" si="63"/>
        <v>0</v>
      </c>
      <c r="CD37" s="113">
        <f t="shared" si="63"/>
        <v>0</v>
      </c>
      <c r="CE37" s="113">
        <f t="shared" si="63"/>
        <v>0</v>
      </c>
      <c r="CF37" s="113">
        <f t="shared" si="63"/>
        <v>0</v>
      </c>
      <c r="CG37" s="113">
        <f t="shared" si="63"/>
        <v>0</v>
      </c>
      <c r="CH37" s="113">
        <f t="shared" si="63"/>
        <v>0</v>
      </c>
      <c r="CI37" s="113">
        <f t="shared" si="63"/>
        <v>0</v>
      </c>
      <c r="CJ37" s="113">
        <f t="shared" si="63"/>
        <v>0</v>
      </c>
      <c r="CK37" s="113">
        <f t="shared" si="63"/>
        <v>0</v>
      </c>
      <c r="CL37" s="113">
        <f t="shared" si="63"/>
        <v>0</v>
      </c>
      <c r="CM37" s="113">
        <f t="shared" si="63"/>
        <v>0</v>
      </c>
      <c r="CN37" s="113">
        <f t="shared" si="63"/>
        <v>0</v>
      </c>
      <c r="CO37" s="113">
        <f t="shared" si="63"/>
        <v>0</v>
      </c>
      <c r="CP37" s="113">
        <f t="shared" si="63"/>
        <v>0</v>
      </c>
      <c r="CQ37" s="113">
        <f t="shared" si="63"/>
        <v>0</v>
      </c>
      <c r="CR37" s="113">
        <f t="shared" si="63"/>
        <v>0</v>
      </c>
      <c r="CS37" s="113">
        <f t="shared" si="61"/>
        <v>0</v>
      </c>
      <c r="CT37" s="113">
        <f t="shared" si="61"/>
        <v>0</v>
      </c>
      <c r="CU37" s="113">
        <f t="shared" si="61"/>
        <v>0</v>
      </c>
      <c r="CV37" s="113">
        <f t="shared" si="61"/>
        <v>0</v>
      </c>
      <c r="CW37" s="113">
        <f t="shared" si="61"/>
        <v>0</v>
      </c>
      <c r="CX37" s="113">
        <f t="shared" si="61"/>
        <v>0</v>
      </c>
      <c r="CY37" s="113">
        <f t="shared" si="61"/>
        <v>0</v>
      </c>
      <c r="CZ37" s="113">
        <f t="shared" si="61"/>
        <v>0</v>
      </c>
      <c r="DA37" s="113"/>
      <c r="DB37" s="113"/>
      <c r="DC37" s="113"/>
      <c r="DD37" s="113"/>
      <c r="DE37" s="113"/>
      <c r="DF37" s="113"/>
      <c r="DG37" s="113"/>
      <c r="DH37" s="113"/>
      <c r="DI37" s="53"/>
      <c r="DJ37" s="121">
        <v>3</v>
      </c>
      <c r="DK37" s="60" t="str">
        <f>Paramètres!O28</f>
        <v>Guinée Equatoriale</v>
      </c>
      <c r="DL37" s="54">
        <f>Paramètres!P28</f>
        <v>0</v>
      </c>
      <c r="DM37" s="86">
        <f>Paramètres!Q28</f>
        <v>0</v>
      </c>
      <c r="DN37" s="86">
        <f>Paramètres!R28</f>
        <v>0</v>
      </c>
      <c r="DO37" s="86">
        <f>Paramètres!S28</f>
        <v>0</v>
      </c>
      <c r="DQ37" s="9"/>
      <c r="DR37" s="200" t="s">
        <v>184</v>
      </c>
      <c r="DS37" s="47"/>
      <c r="DT37" s="48"/>
      <c r="DU37" s="9"/>
      <c r="DV37" s="9"/>
      <c r="DW37" s="4"/>
      <c r="DX37" s="230"/>
      <c r="DY37" s="214"/>
      <c r="DZ37" s="225"/>
      <c r="EA37" s="220"/>
      <c r="EB37" s="227"/>
      <c r="EC37" s="2"/>
      <c r="ED37" s="10"/>
      <c r="EE37" s="47"/>
      <c r="EF37" s="2"/>
      <c r="EG37" s="2"/>
      <c r="EI37" s="2"/>
      <c r="EJ37" s="39" t="s">
        <v>73</v>
      </c>
      <c r="EK37" s="39"/>
      <c r="EL37" s="2"/>
      <c r="EM37" s="2"/>
    </row>
    <row r="38" spans="2:143" ht="18.7" customHeight="1" x14ac:dyDescent="0.2">
      <c r="B38" s="56" t="s">
        <v>47</v>
      </c>
      <c r="C38" s="56" t="s">
        <v>48</v>
      </c>
      <c r="D38" s="2"/>
      <c r="E38" s="241"/>
      <c r="F38" s="56" t="str">
        <f>VLOOKUP(B38,Paramètres!$C$10:$D$33,2,0)</f>
        <v>Burkina Faso</v>
      </c>
      <c r="G38" s="205"/>
      <c r="H38" s="206"/>
      <c r="I38" s="56" t="str">
        <f>VLOOKUP(C38,Paramètres!$C$10:$D$33,2,0)</f>
        <v>Guinée Equatoriale</v>
      </c>
      <c r="J38" s="57" t="s">
        <v>172</v>
      </c>
      <c r="K38" s="100" t="s">
        <v>149</v>
      </c>
      <c r="L38" s="58">
        <v>44</v>
      </c>
      <c r="M38" s="59" t="str">
        <f t="shared" si="47"/>
        <v>Non joué</v>
      </c>
      <c r="N38" s="111"/>
      <c r="O38" s="113">
        <f t="shared" si="64"/>
        <v>0</v>
      </c>
      <c r="P38" s="113">
        <f t="shared" si="64"/>
        <v>0</v>
      </c>
      <c r="Q38" s="113">
        <f t="shared" si="64"/>
        <v>0</v>
      </c>
      <c r="R38" s="113">
        <f t="shared" si="64"/>
        <v>0</v>
      </c>
      <c r="S38" s="113">
        <f t="shared" si="64"/>
        <v>0</v>
      </c>
      <c r="T38" s="113">
        <f t="shared" si="64"/>
        <v>0</v>
      </c>
      <c r="U38" s="113">
        <f t="shared" si="64"/>
        <v>0</v>
      </c>
      <c r="V38" s="113">
        <f t="shared" si="64"/>
        <v>0</v>
      </c>
      <c r="W38" s="113">
        <f t="shared" si="64"/>
        <v>0</v>
      </c>
      <c r="X38" s="113">
        <f t="shared" si="64"/>
        <v>0</v>
      </c>
      <c r="Y38" s="113">
        <f t="shared" si="65"/>
        <v>0</v>
      </c>
      <c r="Z38" s="113">
        <f t="shared" si="65"/>
        <v>0</v>
      </c>
      <c r="AA38" s="113">
        <f t="shared" si="65"/>
        <v>0</v>
      </c>
      <c r="AB38" s="113">
        <f t="shared" si="65"/>
        <v>0</v>
      </c>
      <c r="AC38" s="113">
        <f t="shared" si="65"/>
        <v>0</v>
      </c>
      <c r="AD38" s="113">
        <f t="shared" si="65"/>
        <v>0</v>
      </c>
      <c r="AE38" s="113">
        <f t="shared" si="65"/>
        <v>0</v>
      </c>
      <c r="AF38" s="113">
        <f t="shared" si="65"/>
        <v>0</v>
      </c>
      <c r="AG38" s="113">
        <f t="shared" si="65"/>
        <v>0</v>
      </c>
      <c r="AH38" s="113">
        <f t="shared" si="65"/>
        <v>0</v>
      </c>
      <c r="AI38" s="113">
        <f t="shared" si="66"/>
        <v>0</v>
      </c>
      <c r="AJ38" s="113">
        <f t="shared" si="66"/>
        <v>0</v>
      </c>
      <c r="AK38" s="113">
        <f t="shared" si="66"/>
        <v>0</v>
      </c>
      <c r="AL38" s="113">
        <f t="shared" si="66"/>
        <v>0</v>
      </c>
      <c r="AM38" s="113"/>
      <c r="AN38" s="113"/>
      <c r="AO38" s="113"/>
      <c r="AP38" s="113"/>
      <c r="AQ38" s="113"/>
      <c r="AR38" s="113"/>
      <c r="AS38" s="113"/>
      <c r="AT38" s="113"/>
      <c r="AU38" s="116"/>
      <c r="AV38" s="113">
        <f t="shared" si="62"/>
        <v>0</v>
      </c>
      <c r="AW38" s="113">
        <f t="shared" si="62"/>
        <v>0</v>
      </c>
      <c r="AX38" s="113">
        <f t="shared" si="62"/>
        <v>0</v>
      </c>
      <c r="AY38" s="113">
        <f t="shared" si="62"/>
        <v>0</v>
      </c>
      <c r="AZ38" s="113">
        <f t="shared" si="62"/>
        <v>0</v>
      </c>
      <c r="BA38" s="113">
        <f t="shared" si="62"/>
        <v>0</v>
      </c>
      <c r="BB38" s="113">
        <f t="shared" si="62"/>
        <v>0</v>
      </c>
      <c r="BC38" s="113">
        <f t="shared" si="62"/>
        <v>0</v>
      </c>
      <c r="BD38" s="113">
        <f t="shared" si="62"/>
        <v>0</v>
      </c>
      <c r="BE38" s="113">
        <f t="shared" si="62"/>
        <v>0</v>
      </c>
      <c r="BF38" s="113">
        <f t="shared" si="62"/>
        <v>0</v>
      </c>
      <c r="BG38" s="113">
        <f t="shared" si="62"/>
        <v>0</v>
      </c>
      <c r="BH38" s="113">
        <f t="shared" si="62"/>
        <v>0</v>
      </c>
      <c r="BI38" s="113">
        <f t="shared" si="62"/>
        <v>0</v>
      </c>
      <c r="BJ38" s="113">
        <f t="shared" si="62"/>
        <v>0</v>
      </c>
      <c r="BK38" s="113">
        <f t="shared" si="62"/>
        <v>0</v>
      </c>
      <c r="BL38" s="113">
        <f t="shared" si="60"/>
        <v>0</v>
      </c>
      <c r="BM38" s="113">
        <f t="shared" si="60"/>
        <v>0</v>
      </c>
      <c r="BN38" s="113">
        <f t="shared" si="60"/>
        <v>0</v>
      </c>
      <c r="BO38" s="113">
        <f t="shared" si="60"/>
        <v>0</v>
      </c>
      <c r="BP38" s="113">
        <f t="shared" si="60"/>
        <v>0</v>
      </c>
      <c r="BQ38" s="113">
        <f t="shared" si="60"/>
        <v>0</v>
      </c>
      <c r="BR38" s="113">
        <f t="shared" si="60"/>
        <v>0</v>
      </c>
      <c r="BS38" s="113">
        <f t="shared" si="60"/>
        <v>0</v>
      </c>
      <c r="BT38" s="113"/>
      <c r="BU38" s="113"/>
      <c r="BV38" s="113"/>
      <c r="BW38" s="113"/>
      <c r="BX38" s="113"/>
      <c r="BY38" s="113"/>
      <c r="BZ38" s="113"/>
      <c r="CA38" s="113"/>
      <c r="CB38" s="116"/>
      <c r="CC38" s="113">
        <f t="shared" si="63"/>
        <v>0</v>
      </c>
      <c r="CD38" s="113">
        <f t="shared" si="63"/>
        <v>0</v>
      </c>
      <c r="CE38" s="113">
        <f t="shared" si="63"/>
        <v>0</v>
      </c>
      <c r="CF38" s="113">
        <f t="shared" si="63"/>
        <v>0</v>
      </c>
      <c r="CG38" s="113">
        <f t="shared" si="63"/>
        <v>0</v>
      </c>
      <c r="CH38" s="113">
        <f t="shared" si="63"/>
        <v>0</v>
      </c>
      <c r="CI38" s="113">
        <f t="shared" si="63"/>
        <v>0</v>
      </c>
      <c r="CJ38" s="113">
        <f t="shared" si="63"/>
        <v>0</v>
      </c>
      <c r="CK38" s="113">
        <f t="shared" si="63"/>
        <v>0</v>
      </c>
      <c r="CL38" s="113">
        <f t="shared" si="63"/>
        <v>0</v>
      </c>
      <c r="CM38" s="113">
        <f t="shared" si="63"/>
        <v>0</v>
      </c>
      <c r="CN38" s="113">
        <f t="shared" si="63"/>
        <v>0</v>
      </c>
      <c r="CO38" s="113">
        <f t="shared" si="63"/>
        <v>0</v>
      </c>
      <c r="CP38" s="113">
        <f t="shared" si="63"/>
        <v>0</v>
      </c>
      <c r="CQ38" s="113">
        <f t="shared" si="63"/>
        <v>0</v>
      </c>
      <c r="CR38" s="113">
        <f t="shared" si="63"/>
        <v>0</v>
      </c>
      <c r="CS38" s="113">
        <f t="shared" si="61"/>
        <v>0</v>
      </c>
      <c r="CT38" s="113">
        <f t="shared" si="61"/>
        <v>0</v>
      </c>
      <c r="CU38" s="113">
        <f t="shared" si="61"/>
        <v>0</v>
      </c>
      <c r="CV38" s="113">
        <f t="shared" si="61"/>
        <v>0</v>
      </c>
      <c r="CW38" s="113">
        <f t="shared" si="61"/>
        <v>0</v>
      </c>
      <c r="CX38" s="113">
        <f t="shared" si="61"/>
        <v>0</v>
      </c>
      <c r="CY38" s="113">
        <f t="shared" si="61"/>
        <v>0</v>
      </c>
      <c r="CZ38" s="113">
        <f t="shared" si="61"/>
        <v>0</v>
      </c>
      <c r="DA38" s="113"/>
      <c r="DB38" s="113"/>
      <c r="DC38" s="113"/>
      <c r="DD38" s="113"/>
      <c r="DE38" s="113"/>
      <c r="DF38" s="113"/>
      <c r="DG38" s="113"/>
      <c r="DH38" s="113"/>
      <c r="DI38" s="53"/>
      <c r="DJ38" s="121">
        <v>4</v>
      </c>
      <c r="DK38" s="60" t="str">
        <f>Paramètres!O29</f>
        <v>Soudan</v>
      </c>
      <c r="DL38" s="54">
        <f>Paramètres!P29</f>
        <v>0</v>
      </c>
      <c r="DM38" s="86">
        <f>Paramètres!Q29</f>
        <v>0</v>
      </c>
      <c r="DN38" s="86">
        <f>Paramètres!R29</f>
        <v>0</v>
      </c>
      <c r="DO38" s="86">
        <f>Paramètres!S29</f>
        <v>0</v>
      </c>
      <c r="DQ38" s="9"/>
      <c r="DR38" s="10"/>
      <c r="DS38" s="9" t="s">
        <v>0</v>
      </c>
      <c r="DT38" s="4" t="s">
        <v>1</v>
      </c>
      <c r="DU38" s="9"/>
      <c r="DV38" s="9"/>
      <c r="DW38" s="4"/>
      <c r="DX38" s="230" t="str">
        <f>IF(ISBLANK(DS39),"",VLOOKUP(LARGE(DU39:DU42,1),DU39:DV42,2,0))</f>
        <v/>
      </c>
      <c r="DY38" s="214"/>
      <c r="DZ38" s="225"/>
      <c r="EA38" s="220">
        <f>DY38+DZ38/10</f>
        <v>0</v>
      </c>
      <c r="EB38" s="227" t="str">
        <f>DX38</f>
        <v/>
      </c>
      <c r="EC38" s="2"/>
      <c r="ED38" s="10"/>
      <c r="EE38" s="47"/>
      <c r="EF38" s="2"/>
      <c r="EG38" s="2"/>
      <c r="EI38" s="2"/>
      <c r="EJ38" s="43"/>
      <c r="EK38" s="9" t="s">
        <v>0</v>
      </c>
      <c r="EL38" s="4" t="s">
        <v>1</v>
      </c>
      <c r="EM38" s="2"/>
    </row>
    <row r="39" spans="2:143" ht="18.7" customHeight="1" x14ac:dyDescent="0.2">
      <c r="B39" s="65" t="s">
        <v>49</v>
      </c>
      <c r="C39" s="65" t="s">
        <v>46</v>
      </c>
      <c r="D39" s="2"/>
      <c r="E39" s="242"/>
      <c r="F39" s="65" t="str">
        <f>VLOOKUP(B39,Paramètres!$C$10:$D$33,2,0)</f>
        <v>Soudan</v>
      </c>
      <c r="G39" s="207"/>
      <c r="H39" s="208"/>
      <c r="I39" s="65" t="str">
        <f>VLOOKUP(C39,Paramètres!$C$10:$D$33,2,0)</f>
        <v>Algérie</v>
      </c>
      <c r="J39" s="66" t="s">
        <v>171</v>
      </c>
      <c r="K39" s="102" t="s">
        <v>148</v>
      </c>
      <c r="L39" s="67">
        <v>43</v>
      </c>
      <c r="M39" s="68" t="str">
        <f t="shared" si="47"/>
        <v>Non joué</v>
      </c>
      <c r="N39" s="111"/>
      <c r="O39" s="113">
        <f t="shared" si="64"/>
        <v>0</v>
      </c>
      <c r="P39" s="113">
        <f t="shared" si="64"/>
        <v>0</v>
      </c>
      <c r="Q39" s="113">
        <f t="shared" si="64"/>
        <v>0</v>
      </c>
      <c r="R39" s="113">
        <f t="shared" si="64"/>
        <v>0</v>
      </c>
      <c r="S39" s="113">
        <f t="shared" si="64"/>
        <v>0</v>
      </c>
      <c r="T39" s="113">
        <f t="shared" si="64"/>
        <v>0</v>
      </c>
      <c r="U39" s="113">
        <f t="shared" si="64"/>
        <v>0</v>
      </c>
      <c r="V39" s="113">
        <f t="shared" si="64"/>
        <v>0</v>
      </c>
      <c r="W39" s="113">
        <f t="shared" si="64"/>
        <v>0</v>
      </c>
      <c r="X39" s="113">
        <f t="shared" si="64"/>
        <v>0</v>
      </c>
      <c r="Y39" s="113">
        <f t="shared" si="65"/>
        <v>0</v>
      </c>
      <c r="Z39" s="113">
        <f t="shared" si="65"/>
        <v>0</v>
      </c>
      <c r="AA39" s="113">
        <f t="shared" si="65"/>
        <v>0</v>
      </c>
      <c r="AB39" s="113">
        <f t="shared" si="65"/>
        <v>0</v>
      </c>
      <c r="AC39" s="113">
        <f t="shared" si="65"/>
        <v>0</v>
      </c>
      <c r="AD39" s="113">
        <f t="shared" si="65"/>
        <v>0</v>
      </c>
      <c r="AE39" s="113">
        <f t="shared" si="65"/>
        <v>0</v>
      </c>
      <c r="AF39" s="113">
        <f t="shared" si="65"/>
        <v>0</v>
      </c>
      <c r="AG39" s="113">
        <f t="shared" si="65"/>
        <v>0</v>
      </c>
      <c r="AH39" s="113">
        <f t="shared" si="65"/>
        <v>0</v>
      </c>
      <c r="AI39" s="113">
        <f t="shared" si="66"/>
        <v>0</v>
      </c>
      <c r="AJ39" s="113">
        <f t="shared" si="66"/>
        <v>0</v>
      </c>
      <c r="AK39" s="113">
        <f t="shared" si="66"/>
        <v>0</v>
      </c>
      <c r="AL39" s="113">
        <f t="shared" si="66"/>
        <v>0</v>
      </c>
      <c r="AM39" s="113"/>
      <c r="AN39" s="113"/>
      <c r="AO39" s="113"/>
      <c r="AP39" s="113"/>
      <c r="AQ39" s="113"/>
      <c r="AR39" s="113"/>
      <c r="AS39" s="113"/>
      <c r="AT39" s="113"/>
      <c r="AU39" s="116"/>
      <c r="AV39" s="113">
        <f t="shared" si="62"/>
        <v>0</v>
      </c>
      <c r="AW39" s="113">
        <f t="shared" si="62"/>
        <v>0</v>
      </c>
      <c r="AX39" s="113">
        <f t="shared" si="62"/>
        <v>0</v>
      </c>
      <c r="AY39" s="113">
        <f t="shared" si="62"/>
        <v>0</v>
      </c>
      <c r="AZ39" s="113">
        <f t="shared" si="62"/>
        <v>0</v>
      </c>
      <c r="BA39" s="113">
        <f t="shared" si="62"/>
        <v>0</v>
      </c>
      <c r="BB39" s="113">
        <f t="shared" si="62"/>
        <v>0</v>
      </c>
      <c r="BC39" s="113">
        <f t="shared" si="62"/>
        <v>0</v>
      </c>
      <c r="BD39" s="113">
        <f t="shared" si="62"/>
        <v>0</v>
      </c>
      <c r="BE39" s="113">
        <f t="shared" si="62"/>
        <v>0</v>
      </c>
      <c r="BF39" s="113">
        <f t="shared" si="62"/>
        <v>0</v>
      </c>
      <c r="BG39" s="113">
        <f t="shared" si="62"/>
        <v>0</v>
      </c>
      <c r="BH39" s="113">
        <f t="shared" si="62"/>
        <v>0</v>
      </c>
      <c r="BI39" s="113">
        <f t="shared" si="62"/>
        <v>0</v>
      </c>
      <c r="BJ39" s="113">
        <f t="shared" si="62"/>
        <v>0</v>
      </c>
      <c r="BK39" s="113">
        <f t="shared" si="62"/>
        <v>0</v>
      </c>
      <c r="BL39" s="113">
        <f t="shared" si="60"/>
        <v>0</v>
      </c>
      <c r="BM39" s="113">
        <f t="shared" si="60"/>
        <v>0</v>
      </c>
      <c r="BN39" s="113">
        <f t="shared" si="60"/>
        <v>0</v>
      </c>
      <c r="BO39" s="113">
        <f t="shared" si="60"/>
        <v>0</v>
      </c>
      <c r="BP39" s="113">
        <f t="shared" si="60"/>
        <v>0</v>
      </c>
      <c r="BQ39" s="113">
        <f t="shared" si="60"/>
        <v>0</v>
      </c>
      <c r="BR39" s="113">
        <f t="shared" si="60"/>
        <v>0</v>
      </c>
      <c r="BS39" s="113">
        <f t="shared" si="60"/>
        <v>0</v>
      </c>
      <c r="BT39" s="113"/>
      <c r="BU39" s="113"/>
      <c r="BV39" s="113"/>
      <c r="BW39" s="113"/>
      <c r="BX39" s="113"/>
      <c r="BY39" s="113"/>
      <c r="BZ39" s="113"/>
      <c r="CA39" s="113"/>
      <c r="CB39" s="116"/>
      <c r="CC39" s="113">
        <f t="shared" si="63"/>
        <v>0</v>
      </c>
      <c r="CD39" s="113">
        <f t="shared" si="63"/>
        <v>0</v>
      </c>
      <c r="CE39" s="113">
        <f t="shared" si="63"/>
        <v>0</v>
      </c>
      <c r="CF39" s="113">
        <f t="shared" si="63"/>
        <v>0</v>
      </c>
      <c r="CG39" s="113">
        <f t="shared" si="63"/>
        <v>0</v>
      </c>
      <c r="CH39" s="113">
        <f t="shared" si="63"/>
        <v>0</v>
      </c>
      <c r="CI39" s="113">
        <f t="shared" si="63"/>
        <v>0</v>
      </c>
      <c r="CJ39" s="113">
        <f t="shared" si="63"/>
        <v>0</v>
      </c>
      <c r="CK39" s="113">
        <f t="shared" si="63"/>
        <v>0</v>
      </c>
      <c r="CL39" s="113">
        <f t="shared" si="63"/>
        <v>0</v>
      </c>
      <c r="CM39" s="113">
        <f t="shared" si="63"/>
        <v>0</v>
      </c>
      <c r="CN39" s="113">
        <f t="shared" si="63"/>
        <v>0</v>
      </c>
      <c r="CO39" s="113">
        <f t="shared" si="63"/>
        <v>0</v>
      </c>
      <c r="CP39" s="113">
        <f t="shared" si="63"/>
        <v>0</v>
      </c>
      <c r="CQ39" s="113">
        <f t="shared" si="63"/>
        <v>0</v>
      </c>
      <c r="CR39" s="113">
        <f t="shared" si="63"/>
        <v>0</v>
      </c>
      <c r="CS39" s="113">
        <f t="shared" si="61"/>
        <v>0</v>
      </c>
      <c r="CT39" s="113">
        <f t="shared" si="61"/>
        <v>0</v>
      </c>
      <c r="CU39" s="113">
        <f t="shared" si="61"/>
        <v>0</v>
      </c>
      <c r="CV39" s="113">
        <f t="shared" si="61"/>
        <v>0</v>
      </c>
      <c r="CW39" s="113">
        <f t="shared" si="61"/>
        <v>0</v>
      </c>
      <c r="CX39" s="113">
        <f t="shared" si="61"/>
        <v>0</v>
      </c>
      <c r="CY39" s="113">
        <f t="shared" si="61"/>
        <v>0</v>
      </c>
      <c r="CZ39" s="113">
        <f t="shared" si="61"/>
        <v>0</v>
      </c>
      <c r="DA39" s="113"/>
      <c r="DB39" s="113"/>
      <c r="DC39" s="113"/>
      <c r="DD39" s="113"/>
      <c r="DE39" s="113"/>
      <c r="DF39" s="113"/>
      <c r="DG39" s="113"/>
      <c r="DH39" s="113"/>
      <c r="DI39" s="53"/>
      <c r="DJ39" s="53"/>
      <c r="DK39" s="69"/>
      <c r="DL39" s="69"/>
      <c r="DM39" s="2"/>
      <c r="DN39" s="2"/>
      <c r="DO39" s="2"/>
      <c r="DP39" s="248"/>
      <c r="DQ39" s="249"/>
      <c r="DR39" s="123" t="s">
        <v>86</v>
      </c>
      <c r="DS39" s="213"/>
      <c r="DT39" s="215"/>
      <c r="DU39" s="219">
        <f>DS39+DT39/10</f>
        <v>0</v>
      </c>
      <c r="DV39" s="233" t="str">
        <f>DR40</f>
        <v>Nigeria</v>
      </c>
      <c r="DW39" s="2"/>
      <c r="DX39" s="232"/>
      <c r="DY39" s="217"/>
      <c r="DZ39" s="226"/>
      <c r="EA39" s="221"/>
      <c r="EB39" s="228"/>
      <c r="EC39" s="2"/>
      <c r="ED39" s="10"/>
      <c r="EE39" s="47"/>
      <c r="EF39" s="2"/>
      <c r="EG39" s="2"/>
      <c r="EI39" s="2"/>
      <c r="EJ39" s="229" t="str">
        <f>IF(ISBLANK(EE18),"",VLOOKUP(SMALL(EG18:EG21,1),EG18:EH21,2,0))</f>
        <v/>
      </c>
      <c r="EK39" s="213"/>
      <c r="EL39" s="231"/>
      <c r="EM39" s="2"/>
    </row>
    <row r="40" spans="2:143" ht="18.7" customHeight="1" x14ac:dyDescent="0.2">
      <c r="B40" s="49" t="s">
        <v>50</v>
      </c>
      <c r="C40" s="49" t="s">
        <v>51</v>
      </c>
      <c r="D40" s="2"/>
      <c r="E40" s="243" t="s">
        <v>14</v>
      </c>
      <c r="F40" s="49" t="str">
        <f>VLOOKUP(B40,Paramètres!$C$10:$D$33,2,0)</f>
        <v>Cameroun</v>
      </c>
      <c r="G40" s="203"/>
      <c r="H40" s="204"/>
      <c r="I40" s="49" t="str">
        <f>VLOOKUP(C40,Paramètres!$C$10:$D$33,2,0)</f>
        <v>Gabon</v>
      </c>
      <c r="J40" s="50" t="s">
        <v>177</v>
      </c>
      <c r="K40" s="99" t="s">
        <v>155</v>
      </c>
      <c r="L40" s="51">
        <v>12</v>
      </c>
      <c r="M40" s="52" t="str">
        <f t="shared" si="47"/>
        <v>Non joué</v>
      </c>
      <c r="N40" s="111"/>
      <c r="O40" s="113">
        <f t="shared" ref="O40:X45" si="67">IF($M40=O$8,3,IF(AND(OR($F40=O$8,$I40=O$8),$M40="Nul"),1,0))</f>
        <v>0</v>
      </c>
      <c r="P40" s="113">
        <f t="shared" si="67"/>
        <v>0</v>
      </c>
      <c r="Q40" s="113">
        <f t="shared" si="67"/>
        <v>0</v>
      </c>
      <c r="R40" s="113">
        <f t="shared" si="67"/>
        <v>0</v>
      </c>
      <c r="S40" s="113">
        <f t="shared" si="67"/>
        <v>0</v>
      </c>
      <c r="T40" s="113">
        <f t="shared" si="67"/>
        <v>0</v>
      </c>
      <c r="U40" s="113">
        <f t="shared" si="67"/>
        <v>0</v>
      </c>
      <c r="V40" s="113">
        <f t="shared" si="67"/>
        <v>0</v>
      </c>
      <c r="W40" s="113">
        <f t="shared" si="67"/>
        <v>0</v>
      </c>
      <c r="X40" s="113">
        <f t="shared" si="67"/>
        <v>0</v>
      </c>
      <c r="Y40" s="113">
        <f t="shared" ref="Y40:AH45" si="68">IF($M40=Y$8,3,IF(AND(OR($F40=Y$8,$I40=Y$8),$M40="Nul"),1,0))</f>
        <v>0</v>
      </c>
      <c r="Z40" s="113">
        <f t="shared" si="68"/>
        <v>0</v>
      </c>
      <c r="AA40" s="113">
        <f t="shared" si="68"/>
        <v>0</v>
      </c>
      <c r="AB40" s="113">
        <f t="shared" si="68"/>
        <v>0</v>
      </c>
      <c r="AC40" s="113">
        <f t="shared" si="68"/>
        <v>0</v>
      </c>
      <c r="AD40" s="113">
        <f t="shared" si="68"/>
        <v>0</v>
      </c>
      <c r="AE40" s="113">
        <f t="shared" si="68"/>
        <v>0</v>
      </c>
      <c r="AF40" s="113">
        <f t="shared" si="68"/>
        <v>0</v>
      </c>
      <c r="AG40" s="113">
        <f t="shared" si="68"/>
        <v>0</v>
      </c>
      <c r="AH40" s="113">
        <f t="shared" si="68"/>
        <v>0</v>
      </c>
      <c r="AI40" s="113">
        <f t="shared" ref="AI40:AL45" si="69">IF($M40=AI$8,3,IF(AND(OR($F40=AI$8,$I40=AI$8),$M40="Nul"),1,0))</f>
        <v>0</v>
      </c>
      <c r="AJ40" s="113">
        <f t="shared" si="69"/>
        <v>0</v>
      </c>
      <c r="AK40" s="113">
        <f t="shared" si="69"/>
        <v>0</v>
      </c>
      <c r="AL40" s="113">
        <f t="shared" si="69"/>
        <v>0</v>
      </c>
      <c r="AM40" s="113"/>
      <c r="AN40" s="113"/>
      <c r="AO40" s="113"/>
      <c r="AP40" s="113"/>
      <c r="AQ40" s="113"/>
      <c r="AR40" s="113"/>
      <c r="AS40" s="113"/>
      <c r="AT40" s="113"/>
      <c r="AU40" s="116"/>
      <c r="AV40" s="113">
        <f t="shared" si="62"/>
        <v>0</v>
      </c>
      <c r="AW40" s="113">
        <f t="shared" si="62"/>
        <v>0</v>
      </c>
      <c r="AX40" s="113">
        <f t="shared" si="62"/>
        <v>0</v>
      </c>
      <c r="AY40" s="113">
        <f t="shared" si="62"/>
        <v>0</v>
      </c>
      <c r="AZ40" s="113">
        <f t="shared" si="62"/>
        <v>0</v>
      </c>
      <c r="BA40" s="113">
        <f t="shared" si="62"/>
        <v>0</v>
      </c>
      <c r="BB40" s="113">
        <f t="shared" si="62"/>
        <v>0</v>
      </c>
      <c r="BC40" s="113">
        <f t="shared" si="62"/>
        <v>0</v>
      </c>
      <c r="BD40" s="113">
        <f t="shared" si="62"/>
        <v>0</v>
      </c>
      <c r="BE40" s="113">
        <f t="shared" si="62"/>
        <v>0</v>
      </c>
      <c r="BF40" s="113">
        <f t="shared" si="62"/>
        <v>0</v>
      </c>
      <c r="BG40" s="113">
        <f t="shared" si="62"/>
        <v>0</v>
      </c>
      <c r="BH40" s="113">
        <f t="shared" si="62"/>
        <v>0</v>
      </c>
      <c r="BI40" s="113">
        <f t="shared" si="62"/>
        <v>0</v>
      </c>
      <c r="BJ40" s="113">
        <f t="shared" si="62"/>
        <v>0</v>
      </c>
      <c r="BK40" s="113">
        <f t="shared" si="62"/>
        <v>0</v>
      </c>
      <c r="BL40" s="113">
        <f t="shared" si="60"/>
        <v>0</v>
      </c>
      <c r="BM40" s="113">
        <f t="shared" si="60"/>
        <v>0</v>
      </c>
      <c r="BN40" s="113">
        <f t="shared" si="60"/>
        <v>0</v>
      </c>
      <c r="BO40" s="113">
        <f t="shared" si="60"/>
        <v>0</v>
      </c>
      <c r="BP40" s="113">
        <f t="shared" si="60"/>
        <v>0</v>
      </c>
      <c r="BQ40" s="113">
        <f t="shared" si="60"/>
        <v>0</v>
      </c>
      <c r="BR40" s="113">
        <f t="shared" si="60"/>
        <v>0</v>
      </c>
      <c r="BS40" s="113">
        <f t="shared" si="60"/>
        <v>0</v>
      </c>
      <c r="BT40" s="113"/>
      <c r="BU40" s="113"/>
      <c r="BV40" s="113"/>
      <c r="BW40" s="113"/>
      <c r="BX40" s="113"/>
      <c r="BY40" s="113"/>
      <c r="BZ40" s="113"/>
      <c r="CA40" s="113"/>
      <c r="CB40" s="116"/>
      <c r="CC40" s="113">
        <f t="shared" si="63"/>
        <v>0</v>
      </c>
      <c r="CD40" s="113">
        <f t="shared" si="63"/>
        <v>0</v>
      </c>
      <c r="CE40" s="113">
        <f t="shared" si="63"/>
        <v>0</v>
      </c>
      <c r="CF40" s="113">
        <f t="shared" si="63"/>
        <v>0</v>
      </c>
      <c r="CG40" s="113">
        <f t="shared" si="63"/>
        <v>0</v>
      </c>
      <c r="CH40" s="113">
        <f t="shared" si="63"/>
        <v>0</v>
      </c>
      <c r="CI40" s="113">
        <f t="shared" si="63"/>
        <v>0</v>
      </c>
      <c r="CJ40" s="113">
        <f t="shared" si="63"/>
        <v>0</v>
      </c>
      <c r="CK40" s="113">
        <f t="shared" si="63"/>
        <v>0</v>
      </c>
      <c r="CL40" s="113">
        <f t="shared" si="63"/>
        <v>0</v>
      </c>
      <c r="CM40" s="113">
        <f t="shared" si="63"/>
        <v>0</v>
      </c>
      <c r="CN40" s="113">
        <f t="shared" si="63"/>
        <v>0</v>
      </c>
      <c r="CO40" s="113">
        <f t="shared" si="63"/>
        <v>0</v>
      </c>
      <c r="CP40" s="113">
        <f t="shared" si="63"/>
        <v>0</v>
      </c>
      <c r="CQ40" s="113">
        <f t="shared" si="63"/>
        <v>0</v>
      </c>
      <c r="CR40" s="113">
        <f t="shared" si="63"/>
        <v>0</v>
      </c>
      <c r="CS40" s="113">
        <f t="shared" si="61"/>
        <v>0</v>
      </c>
      <c r="CT40" s="113">
        <f t="shared" si="61"/>
        <v>0</v>
      </c>
      <c r="CU40" s="113">
        <f t="shared" si="61"/>
        <v>0</v>
      </c>
      <c r="CV40" s="113">
        <f t="shared" si="61"/>
        <v>0</v>
      </c>
      <c r="CW40" s="113">
        <f t="shared" si="61"/>
        <v>0</v>
      </c>
      <c r="CX40" s="113">
        <f t="shared" si="61"/>
        <v>0</v>
      </c>
      <c r="CY40" s="113">
        <f t="shared" si="61"/>
        <v>0</v>
      </c>
      <c r="CZ40" s="113">
        <f t="shared" si="61"/>
        <v>0</v>
      </c>
      <c r="DA40" s="113"/>
      <c r="DB40" s="113"/>
      <c r="DC40" s="113"/>
      <c r="DD40" s="113"/>
      <c r="DE40" s="113"/>
      <c r="DF40" s="113"/>
      <c r="DG40" s="113"/>
      <c r="DH40" s="113"/>
      <c r="DI40" s="53"/>
      <c r="DJ40" s="122" t="s">
        <v>70</v>
      </c>
      <c r="DK40" s="90" t="s">
        <v>2</v>
      </c>
      <c r="DL40" s="90" t="s">
        <v>6</v>
      </c>
      <c r="DM40" s="138" t="s">
        <v>3</v>
      </c>
      <c r="DN40" s="138" t="s">
        <v>4</v>
      </c>
      <c r="DO40" s="139" t="s">
        <v>5</v>
      </c>
      <c r="DQ40" s="9"/>
      <c r="DR40" s="124" t="str">
        <f>DK23</f>
        <v>Nigeria</v>
      </c>
      <c r="DS40" s="214"/>
      <c r="DT40" s="216"/>
      <c r="DU40" s="220"/>
      <c r="DV40" s="227"/>
      <c r="DW40" s="2"/>
      <c r="DX40" s="201" t="s">
        <v>189</v>
      </c>
      <c r="DY40" s="47"/>
      <c r="DZ40" s="2"/>
      <c r="EA40" s="2"/>
      <c r="EB40" s="2"/>
      <c r="EC40" s="2"/>
      <c r="ED40" s="10"/>
      <c r="EE40" s="47"/>
      <c r="EF40" s="2"/>
      <c r="EG40" s="2"/>
      <c r="EI40" s="2"/>
      <c r="EJ40" s="230"/>
      <c r="EK40" s="214"/>
      <c r="EL40" s="225"/>
      <c r="EM40" s="2"/>
    </row>
    <row r="41" spans="2:143" ht="18.7" customHeight="1" x14ac:dyDescent="0.2">
      <c r="B41" s="56" t="s">
        <v>52</v>
      </c>
      <c r="C41" s="56" t="s">
        <v>53</v>
      </c>
      <c r="D41" s="2"/>
      <c r="E41" s="244"/>
      <c r="F41" s="56" t="str">
        <f>VLOOKUP(B41,Paramètres!$C$10:$D$33,2,0)</f>
        <v>Côte d'Ivoire</v>
      </c>
      <c r="G41" s="205"/>
      <c r="H41" s="206"/>
      <c r="I41" s="56" t="str">
        <f>VLOOKUP(C41,Paramètres!$C$10:$D$33,2,0)</f>
        <v>Mozambique</v>
      </c>
      <c r="J41" s="57" t="s">
        <v>176</v>
      </c>
      <c r="K41" s="100" t="s">
        <v>157</v>
      </c>
      <c r="L41" s="58">
        <v>9</v>
      </c>
      <c r="M41" s="59" t="str">
        <f t="shared" si="47"/>
        <v>Non joué</v>
      </c>
      <c r="N41" s="111"/>
      <c r="O41" s="113">
        <f t="shared" si="67"/>
        <v>0</v>
      </c>
      <c r="P41" s="113">
        <f t="shared" si="67"/>
        <v>0</v>
      </c>
      <c r="Q41" s="113">
        <f t="shared" si="67"/>
        <v>0</v>
      </c>
      <c r="R41" s="113">
        <f t="shared" si="67"/>
        <v>0</v>
      </c>
      <c r="S41" s="113">
        <f t="shared" si="67"/>
        <v>0</v>
      </c>
      <c r="T41" s="113">
        <f t="shared" si="67"/>
        <v>0</v>
      </c>
      <c r="U41" s="113">
        <f t="shared" si="67"/>
        <v>0</v>
      </c>
      <c r="V41" s="113">
        <f t="shared" si="67"/>
        <v>0</v>
      </c>
      <c r="W41" s="113">
        <f t="shared" si="67"/>
        <v>0</v>
      </c>
      <c r="X41" s="113">
        <f t="shared" si="67"/>
        <v>0</v>
      </c>
      <c r="Y41" s="113">
        <f t="shared" si="68"/>
        <v>0</v>
      </c>
      <c r="Z41" s="113">
        <f t="shared" si="68"/>
        <v>0</v>
      </c>
      <c r="AA41" s="113">
        <f t="shared" si="68"/>
        <v>0</v>
      </c>
      <c r="AB41" s="113">
        <f t="shared" si="68"/>
        <v>0</v>
      </c>
      <c r="AC41" s="113">
        <f t="shared" si="68"/>
        <v>0</v>
      </c>
      <c r="AD41" s="113">
        <f t="shared" si="68"/>
        <v>0</v>
      </c>
      <c r="AE41" s="113">
        <f t="shared" si="68"/>
        <v>0</v>
      </c>
      <c r="AF41" s="113">
        <f t="shared" si="68"/>
        <v>0</v>
      </c>
      <c r="AG41" s="113">
        <f t="shared" si="68"/>
        <v>0</v>
      </c>
      <c r="AH41" s="113">
        <f t="shared" si="68"/>
        <v>0</v>
      </c>
      <c r="AI41" s="113">
        <f t="shared" si="69"/>
        <v>0</v>
      </c>
      <c r="AJ41" s="113">
        <f t="shared" si="69"/>
        <v>0</v>
      </c>
      <c r="AK41" s="113">
        <f t="shared" si="69"/>
        <v>0</v>
      </c>
      <c r="AL41" s="113">
        <f t="shared" si="69"/>
        <v>0</v>
      </c>
      <c r="AM41" s="113"/>
      <c r="AN41" s="113"/>
      <c r="AO41" s="113"/>
      <c r="AP41" s="113"/>
      <c r="AQ41" s="113"/>
      <c r="AR41" s="113"/>
      <c r="AS41" s="113"/>
      <c r="AT41" s="113"/>
      <c r="AU41" s="116"/>
      <c r="AV41" s="113">
        <f t="shared" si="62"/>
        <v>0</v>
      </c>
      <c r="AW41" s="113">
        <f t="shared" si="62"/>
        <v>0</v>
      </c>
      <c r="AX41" s="113">
        <f t="shared" si="62"/>
        <v>0</v>
      </c>
      <c r="AY41" s="113">
        <f t="shared" si="62"/>
        <v>0</v>
      </c>
      <c r="AZ41" s="113">
        <f t="shared" si="62"/>
        <v>0</v>
      </c>
      <c r="BA41" s="113">
        <f t="shared" si="62"/>
        <v>0</v>
      </c>
      <c r="BB41" s="113">
        <f t="shared" si="62"/>
        <v>0</v>
      </c>
      <c r="BC41" s="113">
        <f t="shared" si="62"/>
        <v>0</v>
      </c>
      <c r="BD41" s="113">
        <f t="shared" si="62"/>
        <v>0</v>
      </c>
      <c r="BE41" s="113">
        <f t="shared" si="62"/>
        <v>0</v>
      </c>
      <c r="BF41" s="113">
        <f t="shared" si="62"/>
        <v>0</v>
      </c>
      <c r="BG41" s="113">
        <f t="shared" si="62"/>
        <v>0</v>
      </c>
      <c r="BH41" s="113">
        <f t="shared" si="62"/>
        <v>0</v>
      </c>
      <c r="BI41" s="113">
        <f t="shared" si="62"/>
        <v>0</v>
      </c>
      <c r="BJ41" s="113">
        <f t="shared" si="62"/>
        <v>0</v>
      </c>
      <c r="BK41" s="113">
        <f t="shared" si="62"/>
        <v>0</v>
      </c>
      <c r="BL41" s="113">
        <f t="shared" ref="BL41:BS45" si="70">IF($F41=BL$8,$G41)+IF($I41=BL$8,$H41)</f>
        <v>0</v>
      </c>
      <c r="BM41" s="113">
        <f t="shared" si="70"/>
        <v>0</v>
      </c>
      <c r="BN41" s="113">
        <f t="shared" si="70"/>
        <v>0</v>
      </c>
      <c r="BO41" s="113">
        <f t="shared" si="70"/>
        <v>0</v>
      </c>
      <c r="BP41" s="113">
        <f t="shared" si="70"/>
        <v>0</v>
      </c>
      <c r="BQ41" s="113">
        <f t="shared" si="70"/>
        <v>0</v>
      </c>
      <c r="BR41" s="113">
        <f t="shared" si="70"/>
        <v>0</v>
      </c>
      <c r="BS41" s="113">
        <f t="shared" si="70"/>
        <v>0</v>
      </c>
      <c r="BT41" s="113"/>
      <c r="BU41" s="113"/>
      <c r="BV41" s="113"/>
      <c r="BW41" s="113"/>
      <c r="BX41" s="113"/>
      <c r="BY41" s="113"/>
      <c r="BZ41" s="113"/>
      <c r="CA41" s="113"/>
      <c r="CB41" s="116"/>
      <c r="CC41" s="113">
        <f t="shared" si="63"/>
        <v>0</v>
      </c>
      <c r="CD41" s="113">
        <f t="shared" si="63"/>
        <v>0</v>
      </c>
      <c r="CE41" s="113">
        <f t="shared" si="63"/>
        <v>0</v>
      </c>
      <c r="CF41" s="113">
        <f t="shared" si="63"/>
        <v>0</v>
      </c>
      <c r="CG41" s="113">
        <f t="shared" si="63"/>
        <v>0</v>
      </c>
      <c r="CH41" s="113">
        <f t="shared" si="63"/>
        <v>0</v>
      </c>
      <c r="CI41" s="113">
        <f t="shared" si="63"/>
        <v>0</v>
      </c>
      <c r="CJ41" s="113">
        <f t="shared" si="63"/>
        <v>0</v>
      </c>
      <c r="CK41" s="113">
        <f t="shared" si="63"/>
        <v>0</v>
      </c>
      <c r="CL41" s="113">
        <f t="shared" si="63"/>
        <v>0</v>
      </c>
      <c r="CM41" s="113">
        <f t="shared" si="63"/>
        <v>0</v>
      </c>
      <c r="CN41" s="113">
        <f t="shared" si="63"/>
        <v>0</v>
      </c>
      <c r="CO41" s="113">
        <f t="shared" si="63"/>
        <v>0</v>
      </c>
      <c r="CP41" s="113">
        <f t="shared" si="63"/>
        <v>0</v>
      </c>
      <c r="CQ41" s="113">
        <f t="shared" si="63"/>
        <v>0</v>
      </c>
      <c r="CR41" s="113">
        <f t="shared" si="63"/>
        <v>0</v>
      </c>
      <c r="CS41" s="113">
        <f t="shared" ref="CS41:CZ45" si="71">IF($F41=CS$8,$H41)+IF($I41=CS$8,$G41)</f>
        <v>0</v>
      </c>
      <c r="CT41" s="113">
        <f t="shared" si="71"/>
        <v>0</v>
      </c>
      <c r="CU41" s="113">
        <f t="shared" si="71"/>
        <v>0</v>
      </c>
      <c r="CV41" s="113">
        <f t="shared" si="71"/>
        <v>0</v>
      </c>
      <c r="CW41" s="113">
        <f t="shared" si="71"/>
        <v>0</v>
      </c>
      <c r="CX41" s="113">
        <f t="shared" si="71"/>
        <v>0</v>
      </c>
      <c r="CY41" s="113">
        <f t="shared" si="71"/>
        <v>0</v>
      </c>
      <c r="CZ41" s="113">
        <f t="shared" si="71"/>
        <v>0</v>
      </c>
      <c r="DA41" s="113"/>
      <c r="DB41" s="113"/>
      <c r="DC41" s="113"/>
      <c r="DD41" s="113"/>
      <c r="DE41" s="113"/>
      <c r="DF41" s="113"/>
      <c r="DG41" s="113"/>
      <c r="DH41" s="113"/>
      <c r="DI41" s="53"/>
      <c r="DJ41" s="121">
        <v>1</v>
      </c>
      <c r="DK41" s="85" t="str">
        <f>Paramètres!O30</f>
        <v>Cameroun</v>
      </c>
      <c r="DL41" s="84">
        <f>Paramètres!P30</f>
        <v>0</v>
      </c>
      <c r="DM41" s="88">
        <f>Paramètres!Q30</f>
        <v>0</v>
      </c>
      <c r="DN41" s="88">
        <f>Paramètres!R30</f>
        <v>0</v>
      </c>
      <c r="DO41" s="88">
        <f>Paramètres!S30</f>
        <v>0</v>
      </c>
      <c r="DQ41" s="9"/>
      <c r="DR41" s="125" t="s">
        <v>102</v>
      </c>
      <c r="DS41" s="214"/>
      <c r="DT41" s="216"/>
      <c r="DU41" s="220">
        <f>DS41+DT41/10</f>
        <v>0</v>
      </c>
      <c r="DV41" s="227" t="str">
        <f>DR42</f>
        <v>Côte d'Ivoire</v>
      </c>
      <c r="DW41" s="2"/>
      <c r="DX41" s="11"/>
      <c r="DY41" s="47"/>
      <c r="DZ41" s="2"/>
      <c r="EA41" s="2"/>
      <c r="EB41" s="2"/>
      <c r="EC41" s="2"/>
      <c r="ED41" s="43"/>
      <c r="EE41" s="9" t="s">
        <v>0</v>
      </c>
      <c r="EF41" s="4" t="s">
        <v>1</v>
      </c>
      <c r="EG41" s="4"/>
      <c r="EI41" s="2"/>
      <c r="EJ41" s="230" t="str">
        <f>IF(ISBLANK(EE42),"",VLOOKUP(SMALL(EG42:EG45,1),EG42:EH45,2,0))</f>
        <v/>
      </c>
      <c r="EK41" s="214"/>
      <c r="EL41" s="225"/>
      <c r="EM41" s="2"/>
    </row>
    <row r="42" spans="2:143" ht="18.7" customHeight="1" x14ac:dyDescent="0.2">
      <c r="B42" s="56" t="s">
        <v>50</v>
      </c>
      <c r="C42" s="56" t="s">
        <v>52</v>
      </c>
      <c r="D42" s="2"/>
      <c r="E42" s="244"/>
      <c r="F42" s="56" t="str">
        <f>VLOOKUP(B42,Paramètres!$C$10:$D$33,2,0)</f>
        <v>Cameroun</v>
      </c>
      <c r="G42" s="205"/>
      <c r="H42" s="206"/>
      <c r="I42" s="56" t="str">
        <f>VLOOKUP(C42,Paramètres!$C$10:$D$33,2,0)</f>
        <v>Côte d'Ivoire</v>
      </c>
      <c r="J42" s="61" t="s">
        <v>178</v>
      </c>
      <c r="K42" s="100" t="s">
        <v>157</v>
      </c>
      <c r="L42" s="62">
        <v>26</v>
      </c>
      <c r="M42" s="59" t="str">
        <f t="shared" si="47"/>
        <v>Non joué</v>
      </c>
      <c r="N42" s="111"/>
      <c r="O42" s="113">
        <f t="shared" si="67"/>
        <v>0</v>
      </c>
      <c r="P42" s="113">
        <f t="shared" si="67"/>
        <v>0</v>
      </c>
      <c r="Q42" s="113">
        <f t="shared" si="67"/>
        <v>0</v>
      </c>
      <c r="R42" s="113">
        <f t="shared" si="67"/>
        <v>0</v>
      </c>
      <c r="S42" s="113">
        <f t="shared" si="67"/>
        <v>0</v>
      </c>
      <c r="T42" s="113">
        <f t="shared" si="67"/>
        <v>0</v>
      </c>
      <c r="U42" s="113">
        <f t="shared" si="67"/>
        <v>0</v>
      </c>
      <c r="V42" s="113">
        <f t="shared" si="67"/>
        <v>0</v>
      </c>
      <c r="W42" s="113">
        <f t="shared" si="67"/>
        <v>0</v>
      </c>
      <c r="X42" s="113">
        <f t="shared" si="67"/>
        <v>0</v>
      </c>
      <c r="Y42" s="113">
        <f t="shared" si="68"/>
        <v>0</v>
      </c>
      <c r="Z42" s="113">
        <f t="shared" si="68"/>
        <v>0</v>
      </c>
      <c r="AA42" s="113">
        <f t="shared" si="68"/>
        <v>0</v>
      </c>
      <c r="AB42" s="113">
        <f t="shared" si="68"/>
        <v>0</v>
      </c>
      <c r="AC42" s="113">
        <f t="shared" si="68"/>
        <v>0</v>
      </c>
      <c r="AD42" s="113">
        <f t="shared" si="68"/>
        <v>0</v>
      </c>
      <c r="AE42" s="113">
        <f t="shared" si="68"/>
        <v>0</v>
      </c>
      <c r="AF42" s="113">
        <f t="shared" si="68"/>
        <v>0</v>
      </c>
      <c r="AG42" s="113">
        <f t="shared" si="68"/>
        <v>0</v>
      </c>
      <c r="AH42" s="113">
        <f t="shared" si="68"/>
        <v>0</v>
      </c>
      <c r="AI42" s="113">
        <f t="shared" si="69"/>
        <v>0</v>
      </c>
      <c r="AJ42" s="113">
        <f t="shared" si="69"/>
        <v>0</v>
      </c>
      <c r="AK42" s="113">
        <f t="shared" si="69"/>
        <v>0</v>
      </c>
      <c r="AL42" s="113">
        <f t="shared" si="69"/>
        <v>0</v>
      </c>
      <c r="AM42" s="113"/>
      <c r="AN42" s="113"/>
      <c r="AO42" s="113"/>
      <c r="AP42" s="113"/>
      <c r="AQ42" s="113"/>
      <c r="AR42" s="113"/>
      <c r="AS42" s="113"/>
      <c r="AT42" s="113"/>
      <c r="AU42" s="116"/>
      <c r="AV42" s="113">
        <f t="shared" si="62"/>
        <v>0</v>
      </c>
      <c r="AW42" s="113">
        <f t="shared" si="62"/>
        <v>0</v>
      </c>
      <c r="AX42" s="113">
        <f t="shared" si="62"/>
        <v>0</v>
      </c>
      <c r="AY42" s="113">
        <f t="shared" si="62"/>
        <v>0</v>
      </c>
      <c r="AZ42" s="113">
        <f t="shared" si="62"/>
        <v>0</v>
      </c>
      <c r="BA42" s="113">
        <f t="shared" si="62"/>
        <v>0</v>
      </c>
      <c r="BB42" s="113">
        <f t="shared" si="62"/>
        <v>0</v>
      </c>
      <c r="BC42" s="113">
        <f t="shared" si="62"/>
        <v>0</v>
      </c>
      <c r="BD42" s="113">
        <f t="shared" si="62"/>
        <v>0</v>
      </c>
      <c r="BE42" s="113">
        <f t="shared" si="62"/>
        <v>0</v>
      </c>
      <c r="BF42" s="113">
        <f t="shared" si="62"/>
        <v>0</v>
      </c>
      <c r="BG42" s="113">
        <f t="shared" si="62"/>
        <v>0</v>
      </c>
      <c r="BH42" s="113">
        <f t="shared" si="62"/>
        <v>0</v>
      </c>
      <c r="BI42" s="113">
        <f t="shared" si="62"/>
        <v>0</v>
      </c>
      <c r="BJ42" s="113">
        <f t="shared" si="62"/>
        <v>0</v>
      </c>
      <c r="BK42" s="113">
        <f t="shared" ref="BK42:BK45" si="72">IF($F42=BK$8,$G42)+IF($I42=BK$8,$H42)</f>
        <v>0</v>
      </c>
      <c r="BL42" s="113">
        <f t="shared" si="70"/>
        <v>0</v>
      </c>
      <c r="BM42" s="113">
        <f t="shared" si="70"/>
        <v>0</v>
      </c>
      <c r="BN42" s="113">
        <f t="shared" si="70"/>
        <v>0</v>
      </c>
      <c r="BO42" s="113">
        <f t="shared" si="70"/>
        <v>0</v>
      </c>
      <c r="BP42" s="113">
        <f t="shared" si="70"/>
        <v>0</v>
      </c>
      <c r="BQ42" s="113">
        <f t="shared" si="70"/>
        <v>0</v>
      </c>
      <c r="BR42" s="113">
        <f t="shared" si="70"/>
        <v>0</v>
      </c>
      <c r="BS42" s="113">
        <f t="shared" si="70"/>
        <v>0</v>
      </c>
      <c r="BT42" s="113"/>
      <c r="BU42" s="113"/>
      <c r="BV42" s="113"/>
      <c r="BW42" s="113"/>
      <c r="BX42" s="113"/>
      <c r="BY42" s="113"/>
      <c r="BZ42" s="113"/>
      <c r="CA42" s="113"/>
      <c r="CB42" s="116"/>
      <c r="CC42" s="113">
        <f t="shared" si="63"/>
        <v>0</v>
      </c>
      <c r="CD42" s="113">
        <f t="shared" si="63"/>
        <v>0</v>
      </c>
      <c r="CE42" s="113">
        <f t="shared" si="63"/>
        <v>0</v>
      </c>
      <c r="CF42" s="113">
        <f t="shared" si="63"/>
        <v>0</v>
      </c>
      <c r="CG42" s="113">
        <f t="shared" si="63"/>
        <v>0</v>
      </c>
      <c r="CH42" s="113">
        <f t="shared" si="63"/>
        <v>0</v>
      </c>
      <c r="CI42" s="113">
        <f t="shared" si="63"/>
        <v>0</v>
      </c>
      <c r="CJ42" s="113">
        <f t="shared" si="63"/>
        <v>0</v>
      </c>
      <c r="CK42" s="113">
        <f t="shared" si="63"/>
        <v>0</v>
      </c>
      <c r="CL42" s="113">
        <f t="shared" si="63"/>
        <v>0</v>
      </c>
      <c r="CM42" s="113">
        <f t="shared" si="63"/>
        <v>0</v>
      </c>
      <c r="CN42" s="113">
        <f t="shared" si="63"/>
        <v>0</v>
      </c>
      <c r="CO42" s="113">
        <f t="shared" si="63"/>
        <v>0</v>
      </c>
      <c r="CP42" s="113">
        <f t="shared" si="63"/>
        <v>0</v>
      </c>
      <c r="CQ42" s="113">
        <f t="shared" si="63"/>
        <v>0</v>
      </c>
      <c r="CR42" s="113">
        <f t="shared" ref="CR42:CR45" si="73">IF($F42=CR$8,$H42)+IF($I42=CR$8,$G42)</f>
        <v>0</v>
      </c>
      <c r="CS42" s="113">
        <f t="shared" si="71"/>
        <v>0</v>
      </c>
      <c r="CT42" s="113">
        <f t="shared" si="71"/>
        <v>0</v>
      </c>
      <c r="CU42" s="113">
        <f t="shared" si="71"/>
        <v>0</v>
      </c>
      <c r="CV42" s="113">
        <f t="shared" si="71"/>
        <v>0</v>
      </c>
      <c r="CW42" s="113">
        <f t="shared" si="71"/>
        <v>0</v>
      </c>
      <c r="CX42" s="113">
        <f t="shared" si="71"/>
        <v>0</v>
      </c>
      <c r="CY42" s="113">
        <f t="shared" si="71"/>
        <v>0</v>
      </c>
      <c r="CZ42" s="113">
        <f t="shared" si="71"/>
        <v>0</v>
      </c>
      <c r="DA42" s="113"/>
      <c r="DB42" s="113"/>
      <c r="DC42" s="113"/>
      <c r="DD42" s="113"/>
      <c r="DE42" s="113"/>
      <c r="DF42" s="113"/>
      <c r="DG42" s="113"/>
      <c r="DH42" s="113"/>
      <c r="DI42" s="53"/>
      <c r="DJ42" s="121">
        <v>2</v>
      </c>
      <c r="DK42" s="85" t="str">
        <f>Paramètres!O31</f>
        <v>Gabon</v>
      </c>
      <c r="DL42" s="84">
        <f>Paramètres!P31</f>
        <v>0</v>
      </c>
      <c r="DM42" s="88">
        <f>Paramètres!Q31</f>
        <v>0</v>
      </c>
      <c r="DN42" s="88">
        <f>Paramètres!R31</f>
        <v>0</v>
      </c>
      <c r="DO42" s="88">
        <f>Paramètres!S31</f>
        <v>0</v>
      </c>
      <c r="DQ42" s="9"/>
      <c r="DR42" s="175" t="str">
        <f>'Tableau des meilleurs 3ème'!T52</f>
        <v>Côte d'Ivoire</v>
      </c>
      <c r="DS42" s="217"/>
      <c r="DT42" s="218"/>
      <c r="DU42" s="221"/>
      <c r="DV42" s="228"/>
      <c r="DW42" s="2"/>
      <c r="DX42" s="11"/>
      <c r="DY42" s="47"/>
      <c r="DZ42" s="2"/>
      <c r="EA42" s="2"/>
      <c r="EB42" s="2"/>
      <c r="EC42" s="2"/>
      <c r="ED42" s="229" t="str">
        <f>IF(ISBLANK(DY36),"",VLOOKUP(LARGE(EA36:EA39,1),EA36:EB39,2,0))</f>
        <v/>
      </c>
      <c r="EE42" s="213"/>
      <c r="EF42" s="231"/>
      <c r="EG42" s="219">
        <f>EE42+EF42/10</f>
        <v>0</v>
      </c>
      <c r="EH42" s="233" t="str">
        <f>ED42</f>
        <v/>
      </c>
      <c r="EI42" s="2"/>
      <c r="EJ42" s="232"/>
      <c r="EK42" s="217"/>
      <c r="EL42" s="226"/>
      <c r="EM42" s="267"/>
    </row>
    <row r="43" spans="2:143" ht="18.7" customHeight="1" x14ac:dyDescent="0.2">
      <c r="B43" s="56" t="s">
        <v>51</v>
      </c>
      <c r="C43" s="56" t="s">
        <v>53</v>
      </c>
      <c r="D43" s="2"/>
      <c r="E43" s="244"/>
      <c r="F43" s="56" t="str">
        <f>VLOOKUP(B43,Paramètres!$C$10:$D$33,2,0)</f>
        <v>Gabon</v>
      </c>
      <c r="G43" s="205"/>
      <c r="H43" s="206"/>
      <c r="I43" s="56" t="str">
        <f>VLOOKUP(C43,Paramètres!$C$10:$D$33,2,0)</f>
        <v>Mozambique</v>
      </c>
      <c r="J43" s="281" t="s">
        <v>178</v>
      </c>
      <c r="K43" s="103" t="s">
        <v>155</v>
      </c>
      <c r="L43" s="58">
        <v>27</v>
      </c>
      <c r="M43" s="59" t="str">
        <f t="shared" si="47"/>
        <v>Non joué</v>
      </c>
      <c r="N43" s="111"/>
      <c r="O43" s="113">
        <f t="shared" si="67"/>
        <v>0</v>
      </c>
      <c r="P43" s="113">
        <f t="shared" si="67"/>
        <v>0</v>
      </c>
      <c r="Q43" s="113">
        <f t="shared" si="67"/>
        <v>0</v>
      </c>
      <c r="R43" s="113">
        <f t="shared" si="67"/>
        <v>0</v>
      </c>
      <c r="S43" s="113">
        <f t="shared" si="67"/>
        <v>0</v>
      </c>
      <c r="T43" s="113">
        <f t="shared" si="67"/>
        <v>0</v>
      </c>
      <c r="U43" s="113">
        <f t="shared" si="67"/>
        <v>0</v>
      </c>
      <c r="V43" s="113">
        <f t="shared" si="67"/>
        <v>0</v>
      </c>
      <c r="W43" s="113">
        <f t="shared" si="67"/>
        <v>0</v>
      </c>
      <c r="X43" s="113">
        <f t="shared" si="67"/>
        <v>0</v>
      </c>
      <c r="Y43" s="113">
        <f t="shared" si="68"/>
        <v>0</v>
      </c>
      <c r="Z43" s="113">
        <f t="shared" si="68"/>
        <v>0</v>
      </c>
      <c r="AA43" s="113">
        <f t="shared" si="68"/>
        <v>0</v>
      </c>
      <c r="AB43" s="113">
        <f t="shared" si="68"/>
        <v>0</v>
      </c>
      <c r="AC43" s="113">
        <f t="shared" si="68"/>
        <v>0</v>
      </c>
      <c r="AD43" s="113">
        <f t="shared" si="68"/>
        <v>0</v>
      </c>
      <c r="AE43" s="113">
        <f t="shared" si="68"/>
        <v>0</v>
      </c>
      <c r="AF43" s="113">
        <f t="shared" si="68"/>
        <v>0</v>
      </c>
      <c r="AG43" s="113">
        <f t="shared" si="68"/>
        <v>0</v>
      </c>
      <c r="AH43" s="113">
        <f t="shared" si="68"/>
        <v>0</v>
      </c>
      <c r="AI43" s="113">
        <f t="shared" si="69"/>
        <v>0</v>
      </c>
      <c r="AJ43" s="113">
        <f t="shared" si="69"/>
        <v>0</v>
      </c>
      <c r="AK43" s="113">
        <f t="shared" si="69"/>
        <v>0</v>
      </c>
      <c r="AL43" s="113">
        <f t="shared" si="69"/>
        <v>0</v>
      </c>
      <c r="AM43" s="113"/>
      <c r="AN43" s="113"/>
      <c r="AO43" s="113"/>
      <c r="AP43" s="113"/>
      <c r="AQ43" s="113"/>
      <c r="AR43" s="113"/>
      <c r="AS43" s="113"/>
      <c r="AT43" s="113"/>
      <c r="AU43" s="116"/>
      <c r="AV43" s="113">
        <f t="shared" ref="AV43:BJ45" si="74">IF($F43=AV$8,$G43)+IF($I43=AV$8,$H43)</f>
        <v>0</v>
      </c>
      <c r="AW43" s="113">
        <f t="shared" si="74"/>
        <v>0</v>
      </c>
      <c r="AX43" s="113">
        <f t="shared" si="74"/>
        <v>0</v>
      </c>
      <c r="AY43" s="113">
        <f t="shared" si="74"/>
        <v>0</v>
      </c>
      <c r="AZ43" s="113">
        <f t="shared" si="74"/>
        <v>0</v>
      </c>
      <c r="BA43" s="113">
        <f t="shared" si="74"/>
        <v>0</v>
      </c>
      <c r="BB43" s="113">
        <f t="shared" si="74"/>
        <v>0</v>
      </c>
      <c r="BC43" s="113">
        <f t="shared" si="74"/>
        <v>0</v>
      </c>
      <c r="BD43" s="113">
        <f t="shared" si="74"/>
        <v>0</v>
      </c>
      <c r="BE43" s="113">
        <f t="shared" si="74"/>
        <v>0</v>
      </c>
      <c r="BF43" s="113">
        <f t="shared" si="74"/>
        <v>0</v>
      </c>
      <c r="BG43" s="113">
        <f t="shared" si="74"/>
        <v>0</v>
      </c>
      <c r="BH43" s="113">
        <f t="shared" si="74"/>
        <v>0</v>
      </c>
      <c r="BI43" s="113">
        <f t="shared" si="74"/>
        <v>0</v>
      </c>
      <c r="BJ43" s="113">
        <f t="shared" si="74"/>
        <v>0</v>
      </c>
      <c r="BK43" s="113">
        <f t="shared" si="72"/>
        <v>0</v>
      </c>
      <c r="BL43" s="113">
        <f t="shared" si="70"/>
        <v>0</v>
      </c>
      <c r="BM43" s="113">
        <f t="shared" si="70"/>
        <v>0</v>
      </c>
      <c r="BN43" s="113">
        <f t="shared" si="70"/>
        <v>0</v>
      </c>
      <c r="BO43" s="113">
        <f t="shared" si="70"/>
        <v>0</v>
      </c>
      <c r="BP43" s="113">
        <f t="shared" si="70"/>
        <v>0</v>
      </c>
      <c r="BQ43" s="113">
        <f t="shared" si="70"/>
        <v>0</v>
      </c>
      <c r="BR43" s="113">
        <f t="shared" si="70"/>
        <v>0</v>
      </c>
      <c r="BS43" s="113">
        <f t="shared" si="70"/>
        <v>0</v>
      </c>
      <c r="BT43" s="113"/>
      <c r="BU43" s="113"/>
      <c r="BV43" s="113"/>
      <c r="BW43" s="113"/>
      <c r="BX43" s="113"/>
      <c r="BY43" s="113"/>
      <c r="BZ43" s="113"/>
      <c r="CA43" s="113"/>
      <c r="CB43" s="116"/>
      <c r="CC43" s="113">
        <f t="shared" ref="CC43:CQ45" si="75">IF($F43=CC$8,$H43)+IF($I43=CC$8,$G43)</f>
        <v>0</v>
      </c>
      <c r="CD43" s="113">
        <f t="shared" si="75"/>
        <v>0</v>
      </c>
      <c r="CE43" s="113">
        <f t="shared" si="75"/>
        <v>0</v>
      </c>
      <c r="CF43" s="113">
        <f t="shared" si="75"/>
        <v>0</v>
      </c>
      <c r="CG43" s="113">
        <f t="shared" si="75"/>
        <v>0</v>
      </c>
      <c r="CH43" s="113">
        <f t="shared" si="75"/>
        <v>0</v>
      </c>
      <c r="CI43" s="113">
        <f t="shared" si="75"/>
        <v>0</v>
      </c>
      <c r="CJ43" s="113">
        <f t="shared" si="75"/>
        <v>0</v>
      </c>
      <c r="CK43" s="113">
        <f t="shared" si="75"/>
        <v>0</v>
      </c>
      <c r="CL43" s="113">
        <f t="shared" si="75"/>
        <v>0</v>
      </c>
      <c r="CM43" s="113">
        <f t="shared" si="75"/>
        <v>0</v>
      </c>
      <c r="CN43" s="113">
        <f t="shared" si="75"/>
        <v>0</v>
      </c>
      <c r="CO43" s="113">
        <f t="shared" si="75"/>
        <v>0</v>
      </c>
      <c r="CP43" s="113">
        <f t="shared" si="75"/>
        <v>0</v>
      </c>
      <c r="CQ43" s="113">
        <f t="shared" si="75"/>
        <v>0</v>
      </c>
      <c r="CR43" s="113">
        <f t="shared" si="73"/>
        <v>0</v>
      </c>
      <c r="CS43" s="113">
        <f t="shared" si="71"/>
        <v>0</v>
      </c>
      <c r="CT43" s="113">
        <f t="shared" si="71"/>
        <v>0</v>
      </c>
      <c r="CU43" s="113">
        <f t="shared" si="71"/>
        <v>0</v>
      </c>
      <c r="CV43" s="113">
        <f t="shared" si="71"/>
        <v>0</v>
      </c>
      <c r="CW43" s="113">
        <f t="shared" si="71"/>
        <v>0</v>
      </c>
      <c r="CX43" s="113">
        <f t="shared" si="71"/>
        <v>0</v>
      </c>
      <c r="CY43" s="113">
        <f t="shared" si="71"/>
        <v>0</v>
      </c>
      <c r="CZ43" s="113">
        <f t="shared" si="71"/>
        <v>0</v>
      </c>
      <c r="DA43" s="113"/>
      <c r="DB43" s="113"/>
      <c r="DC43" s="113"/>
      <c r="DD43" s="113"/>
      <c r="DE43" s="113"/>
      <c r="DF43" s="113"/>
      <c r="DG43" s="113"/>
      <c r="DH43" s="113"/>
      <c r="DI43" s="53"/>
      <c r="DJ43" s="121">
        <v>3</v>
      </c>
      <c r="DK43" s="60" t="str">
        <f>Paramètres!O32</f>
        <v>Côte d'Ivoire</v>
      </c>
      <c r="DL43" s="55">
        <f>Paramètres!P32</f>
        <v>0</v>
      </c>
      <c r="DM43" s="89">
        <f>Paramètres!Q32</f>
        <v>0</v>
      </c>
      <c r="DN43" s="89">
        <f>Paramètres!R32</f>
        <v>0</v>
      </c>
      <c r="DO43" s="89">
        <f>Paramètres!S32</f>
        <v>0</v>
      </c>
      <c r="DQ43" s="9"/>
      <c r="DR43" s="200" t="s">
        <v>185</v>
      </c>
      <c r="DS43" s="47"/>
      <c r="DT43" s="48"/>
      <c r="DU43" s="9"/>
      <c r="DV43" s="9"/>
      <c r="DW43" s="2"/>
      <c r="DX43" s="11"/>
      <c r="DY43" s="47"/>
      <c r="DZ43" s="2"/>
      <c r="EA43" s="2"/>
      <c r="EB43" s="2"/>
      <c r="EC43" s="4"/>
      <c r="ED43" s="230"/>
      <c r="EE43" s="214"/>
      <c r="EF43" s="225"/>
      <c r="EG43" s="220"/>
      <c r="EH43" s="227"/>
      <c r="EI43" s="2"/>
      <c r="EJ43" s="201" t="s">
        <v>194</v>
      </c>
      <c r="EK43" s="12"/>
      <c r="EL43" s="2"/>
      <c r="EM43" s="267"/>
    </row>
    <row r="44" spans="2:143" ht="18.7" customHeight="1" x14ac:dyDescent="0.2">
      <c r="B44" s="56" t="s">
        <v>51</v>
      </c>
      <c r="C44" s="56" t="s">
        <v>52</v>
      </c>
      <c r="D44" s="2"/>
      <c r="E44" s="244"/>
      <c r="F44" s="56" t="str">
        <f>VLOOKUP(B44,Paramètres!$C$10:$D$33,2,0)</f>
        <v>Gabon</v>
      </c>
      <c r="G44" s="205"/>
      <c r="H44" s="206"/>
      <c r="I44" s="56" t="str">
        <f>VLOOKUP(C44,Paramètres!$C$10:$D$33,2,0)</f>
        <v>Côte d'Ivoire</v>
      </c>
      <c r="J44" s="57" t="s">
        <v>179</v>
      </c>
      <c r="K44" s="100" t="s">
        <v>157</v>
      </c>
      <c r="L44" s="58">
        <v>42</v>
      </c>
      <c r="M44" s="59" t="str">
        <f t="shared" si="47"/>
        <v>Non joué</v>
      </c>
      <c r="N44" s="111"/>
      <c r="O44" s="113">
        <f t="shared" si="67"/>
        <v>0</v>
      </c>
      <c r="P44" s="113">
        <f t="shared" si="67"/>
        <v>0</v>
      </c>
      <c r="Q44" s="113">
        <f t="shared" si="67"/>
        <v>0</v>
      </c>
      <c r="R44" s="113">
        <f t="shared" si="67"/>
        <v>0</v>
      </c>
      <c r="S44" s="113">
        <f t="shared" si="67"/>
        <v>0</v>
      </c>
      <c r="T44" s="113">
        <f t="shared" si="67"/>
        <v>0</v>
      </c>
      <c r="U44" s="113">
        <f t="shared" si="67"/>
        <v>0</v>
      </c>
      <c r="V44" s="113">
        <f t="shared" si="67"/>
        <v>0</v>
      </c>
      <c r="W44" s="113">
        <f t="shared" si="67"/>
        <v>0</v>
      </c>
      <c r="X44" s="113">
        <f t="shared" si="67"/>
        <v>0</v>
      </c>
      <c r="Y44" s="113">
        <f t="shared" si="68"/>
        <v>0</v>
      </c>
      <c r="Z44" s="113">
        <f t="shared" si="68"/>
        <v>0</v>
      </c>
      <c r="AA44" s="113">
        <f t="shared" si="68"/>
        <v>0</v>
      </c>
      <c r="AB44" s="113">
        <f t="shared" si="68"/>
        <v>0</v>
      </c>
      <c r="AC44" s="113">
        <f t="shared" si="68"/>
        <v>0</v>
      </c>
      <c r="AD44" s="113">
        <f t="shared" si="68"/>
        <v>0</v>
      </c>
      <c r="AE44" s="113">
        <f t="shared" si="68"/>
        <v>0</v>
      </c>
      <c r="AF44" s="113">
        <f t="shared" si="68"/>
        <v>0</v>
      </c>
      <c r="AG44" s="113">
        <f t="shared" si="68"/>
        <v>0</v>
      </c>
      <c r="AH44" s="113">
        <f t="shared" si="68"/>
        <v>0</v>
      </c>
      <c r="AI44" s="113">
        <f t="shared" si="69"/>
        <v>0</v>
      </c>
      <c r="AJ44" s="113">
        <f t="shared" si="69"/>
        <v>0</v>
      </c>
      <c r="AK44" s="113">
        <f t="shared" si="69"/>
        <v>0</v>
      </c>
      <c r="AL44" s="113">
        <f t="shared" si="69"/>
        <v>0</v>
      </c>
      <c r="AM44" s="113"/>
      <c r="AN44" s="113"/>
      <c r="AO44" s="113"/>
      <c r="AP44" s="113"/>
      <c r="AQ44" s="113"/>
      <c r="AR44" s="113"/>
      <c r="AS44" s="113"/>
      <c r="AT44" s="113"/>
      <c r="AU44" s="116"/>
      <c r="AV44" s="113">
        <f t="shared" si="74"/>
        <v>0</v>
      </c>
      <c r="AW44" s="113">
        <f t="shared" si="74"/>
        <v>0</v>
      </c>
      <c r="AX44" s="113">
        <f t="shared" si="74"/>
        <v>0</v>
      </c>
      <c r="AY44" s="113">
        <f t="shared" si="74"/>
        <v>0</v>
      </c>
      <c r="AZ44" s="113">
        <f t="shared" si="74"/>
        <v>0</v>
      </c>
      <c r="BA44" s="113">
        <f t="shared" si="74"/>
        <v>0</v>
      </c>
      <c r="BB44" s="113">
        <f t="shared" si="74"/>
        <v>0</v>
      </c>
      <c r="BC44" s="113">
        <f t="shared" si="74"/>
        <v>0</v>
      </c>
      <c r="BD44" s="113">
        <f t="shared" si="74"/>
        <v>0</v>
      </c>
      <c r="BE44" s="113">
        <f t="shared" si="74"/>
        <v>0</v>
      </c>
      <c r="BF44" s="113">
        <f t="shared" si="74"/>
        <v>0</v>
      </c>
      <c r="BG44" s="113">
        <f t="shared" si="74"/>
        <v>0</v>
      </c>
      <c r="BH44" s="113">
        <f t="shared" si="74"/>
        <v>0</v>
      </c>
      <c r="BI44" s="113">
        <f t="shared" si="74"/>
        <v>0</v>
      </c>
      <c r="BJ44" s="113">
        <f t="shared" si="74"/>
        <v>0</v>
      </c>
      <c r="BK44" s="113">
        <f t="shared" si="72"/>
        <v>0</v>
      </c>
      <c r="BL44" s="113">
        <f t="shared" si="70"/>
        <v>0</v>
      </c>
      <c r="BM44" s="113">
        <f t="shared" si="70"/>
        <v>0</v>
      </c>
      <c r="BN44" s="113">
        <f t="shared" si="70"/>
        <v>0</v>
      </c>
      <c r="BO44" s="113">
        <f t="shared" si="70"/>
        <v>0</v>
      </c>
      <c r="BP44" s="113">
        <f t="shared" si="70"/>
        <v>0</v>
      </c>
      <c r="BQ44" s="113">
        <f t="shared" si="70"/>
        <v>0</v>
      </c>
      <c r="BR44" s="113">
        <f t="shared" si="70"/>
        <v>0</v>
      </c>
      <c r="BS44" s="113">
        <f t="shared" si="70"/>
        <v>0</v>
      </c>
      <c r="BT44" s="113"/>
      <c r="BU44" s="113"/>
      <c r="BV44" s="113"/>
      <c r="BW44" s="113"/>
      <c r="BX44" s="113"/>
      <c r="BY44" s="113"/>
      <c r="BZ44" s="113"/>
      <c r="CA44" s="113"/>
      <c r="CB44" s="116"/>
      <c r="CC44" s="113">
        <f t="shared" si="75"/>
        <v>0</v>
      </c>
      <c r="CD44" s="113">
        <f t="shared" si="75"/>
        <v>0</v>
      </c>
      <c r="CE44" s="113">
        <f t="shared" si="75"/>
        <v>0</v>
      </c>
      <c r="CF44" s="113">
        <f t="shared" si="75"/>
        <v>0</v>
      </c>
      <c r="CG44" s="113">
        <f t="shared" si="75"/>
        <v>0</v>
      </c>
      <c r="CH44" s="113">
        <f t="shared" si="75"/>
        <v>0</v>
      </c>
      <c r="CI44" s="113">
        <f t="shared" si="75"/>
        <v>0</v>
      </c>
      <c r="CJ44" s="113">
        <f t="shared" si="75"/>
        <v>0</v>
      </c>
      <c r="CK44" s="113">
        <f t="shared" si="75"/>
        <v>0</v>
      </c>
      <c r="CL44" s="113">
        <f t="shared" si="75"/>
        <v>0</v>
      </c>
      <c r="CM44" s="113">
        <f t="shared" si="75"/>
        <v>0</v>
      </c>
      <c r="CN44" s="113">
        <f t="shared" si="75"/>
        <v>0</v>
      </c>
      <c r="CO44" s="113">
        <f t="shared" si="75"/>
        <v>0</v>
      </c>
      <c r="CP44" s="113">
        <f t="shared" si="75"/>
        <v>0</v>
      </c>
      <c r="CQ44" s="113">
        <f t="shared" si="75"/>
        <v>0</v>
      </c>
      <c r="CR44" s="113">
        <f t="shared" si="73"/>
        <v>0</v>
      </c>
      <c r="CS44" s="113">
        <f t="shared" si="71"/>
        <v>0</v>
      </c>
      <c r="CT44" s="113">
        <f t="shared" si="71"/>
        <v>0</v>
      </c>
      <c r="CU44" s="113">
        <f t="shared" si="71"/>
        <v>0</v>
      </c>
      <c r="CV44" s="113">
        <f t="shared" si="71"/>
        <v>0</v>
      </c>
      <c r="CW44" s="113">
        <f t="shared" si="71"/>
        <v>0</v>
      </c>
      <c r="CX44" s="113">
        <f t="shared" si="71"/>
        <v>0</v>
      </c>
      <c r="CY44" s="113">
        <f t="shared" si="71"/>
        <v>0</v>
      </c>
      <c r="CZ44" s="113">
        <f t="shared" si="71"/>
        <v>0</v>
      </c>
      <c r="DA44" s="113"/>
      <c r="DB44" s="113"/>
      <c r="DC44" s="113"/>
      <c r="DD44" s="113"/>
      <c r="DE44" s="113"/>
      <c r="DF44" s="113"/>
      <c r="DG44" s="113"/>
      <c r="DH44" s="113"/>
      <c r="DI44" s="53"/>
      <c r="DJ44" s="121">
        <v>4</v>
      </c>
      <c r="DK44" s="60" t="str">
        <f>Paramètres!O33</f>
        <v>Mozambique</v>
      </c>
      <c r="DL44" s="55">
        <f>Paramètres!P33</f>
        <v>0</v>
      </c>
      <c r="DM44" s="89">
        <f>Paramètres!Q33</f>
        <v>0</v>
      </c>
      <c r="DN44" s="89">
        <f>Paramètres!R33</f>
        <v>0</v>
      </c>
      <c r="DO44" s="89">
        <f>Paramètres!S33</f>
        <v>0</v>
      </c>
      <c r="DQ44" s="9"/>
      <c r="DR44" s="10"/>
      <c r="DS44" s="9" t="s">
        <v>0</v>
      </c>
      <c r="DT44" s="4" t="s">
        <v>1</v>
      </c>
      <c r="DU44" s="9"/>
      <c r="DV44" s="9"/>
      <c r="DW44" s="2"/>
      <c r="DX44" s="11"/>
      <c r="DY44" s="47"/>
      <c r="DZ44" s="2"/>
      <c r="EA44" s="2"/>
      <c r="EB44" s="2"/>
      <c r="EC44" s="4"/>
      <c r="ED44" s="230" t="str">
        <f>IF(ISBLANK(DY48),"",VLOOKUP(LARGE(EA48:EA51,1),EA48:EB51,2,0))</f>
        <v/>
      </c>
      <c r="EE44" s="214"/>
      <c r="EF44" s="225"/>
      <c r="EG44" s="220">
        <f>EE44+EF44/10</f>
        <v>0</v>
      </c>
      <c r="EH44" s="227" t="str">
        <f>ED44</f>
        <v/>
      </c>
      <c r="EI44" s="2"/>
      <c r="EJ44" s="127"/>
      <c r="EK44" s="131"/>
      <c r="EL44" s="128"/>
      <c r="EM44" s="265"/>
    </row>
    <row r="45" spans="2:143" ht="18.7" customHeight="1" x14ac:dyDescent="0.2">
      <c r="B45" s="65" t="s">
        <v>53</v>
      </c>
      <c r="C45" s="65" t="s">
        <v>50</v>
      </c>
      <c r="D45" s="2"/>
      <c r="E45" s="245"/>
      <c r="F45" s="65" t="str">
        <f>VLOOKUP(B45,Paramètres!$C$10:$D$33,2,0)</f>
        <v>Mozambique</v>
      </c>
      <c r="G45" s="207"/>
      <c r="H45" s="208"/>
      <c r="I45" s="65" t="str">
        <f>VLOOKUP(C45,Paramètres!$C$10:$D$33,2,0)</f>
        <v>Cameroun</v>
      </c>
      <c r="J45" s="66" t="s">
        <v>179</v>
      </c>
      <c r="K45" s="102" t="s">
        <v>155</v>
      </c>
      <c r="L45" s="67">
        <v>41</v>
      </c>
      <c r="M45" s="68" t="str">
        <f t="shared" si="47"/>
        <v>Non joué</v>
      </c>
      <c r="N45" s="111"/>
      <c r="O45" s="113">
        <f t="shared" si="67"/>
        <v>0</v>
      </c>
      <c r="P45" s="113">
        <f t="shared" si="67"/>
        <v>0</v>
      </c>
      <c r="Q45" s="113">
        <f t="shared" si="67"/>
        <v>0</v>
      </c>
      <c r="R45" s="113">
        <f t="shared" si="67"/>
        <v>0</v>
      </c>
      <c r="S45" s="113">
        <f t="shared" si="67"/>
        <v>0</v>
      </c>
      <c r="T45" s="113">
        <f t="shared" si="67"/>
        <v>0</v>
      </c>
      <c r="U45" s="113">
        <f t="shared" si="67"/>
        <v>0</v>
      </c>
      <c r="V45" s="113">
        <f t="shared" si="67"/>
        <v>0</v>
      </c>
      <c r="W45" s="113">
        <f t="shared" si="67"/>
        <v>0</v>
      </c>
      <c r="X45" s="113">
        <f t="shared" si="67"/>
        <v>0</v>
      </c>
      <c r="Y45" s="113">
        <f t="shared" si="68"/>
        <v>0</v>
      </c>
      <c r="Z45" s="113">
        <f t="shared" si="68"/>
        <v>0</v>
      </c>
      <c r="AA45" s="113">
        <f t="shared" si="68"/>
        <v>0</v>
      </c>
      <c r="AB45" s="113">
        <f t="shared" si="68"/>
        <v>0</v>
      </c>
      <c r="AC45" s="113">
        <f t="shared" si="68"/>
        <v>0</v>
      </c>
      <c r="AD45" s="113">
        <f t="shared" si="68"/>
        <v>0</v>
      </c>
      <c r="AE45" s="113">
        <f t="shared" si="68"/>
        <v>0</v>
      </c>
      <c r="AF45" s="113">
        <f t="shared" si="68"/>
        <v>0</v>
      </c>
      <c r="AG45" s="113">
        <f t="shared" si="68"/>
        <v>0</v>
      </c>
      <c r="AH45" s="113">
        <f t="shared" si="68"/>
        <v>0</v>
      </c>
      <c r="AI45" s="113">
        <f t="shared" si="69"/>
        <v>0</v>
      </c>
      <c r="AJ45" s="113">
        <f t="shared" si="69"/>
        <v>0</v>
      </c>
      <c r="AK45" s="113">
        <f t="shared" si="69"/>
        <v>0</v>
      </c>
      <c r="AL45" s="113">
        <f t="shared" si="69"/>
        <v>0</v>
      </c>
      <c r="AM45" s="113"/>
      <c r="AN45" s="113"/>
      <c r="AO45" s="113"/>
      <c r="AP45" s="113"/>
      <c r="AQ45" s="113"/>
      <c r="AR45" s="113"/>
      <c r="AS45" s="113"/>
      <c r="AT45" s="113"/>
      <c r="AU45" s="116"/>
      <c r="AV45" s="113">
        <f t="shared" si="74"/>
        <v>0</v>
      </c>
      <c r="AW45" s="113">
        <f t="shared" si="74"/>
        <v>0</v>
      </c>
      <c r="AX45" s="113">
        <f t="shared" si="74"/>
        <v>0</v>
      </c>
      <c r="AY45" s="113">
        <f t="shared" si="74"/>
        <v>0</v>
      </c>
      <c r="AZ45" s="113">
        <f t="shared" si="74"/>
        <v>0</v>
      </c>
      <c r="BA45" s="113">
        <f t="shared" si="74"/>
        <v>0</v>
      </c>
      <c r="BB45" s="113">
        <f t="shared" si="74"/>
        <v>0</v>
      </c>
      <c r="BC45" s="113">
        <f t="shared" si="74"/>
        <v>0</v>
      </c>
      <c r="BD45" s="113">
        <f t="shared" si="74"/>
        <v>0</v>
      </c>
      <c r="BE45" s="113">
        <f t="shared" si="74"/>
        <v>0</v>
      </c>
      <c r="BF45" s="113">
        <f t="shared" si="74"/>
        <v>0</v>
      </c>
      <c r="BG45" s="113">
        <f t="shared" si="74"/>
        <v>0</v>
      </c>
      <c r="BH45" s="113">
        <f t="shared" si="74"/>
        <v>0</v>
      </c>
      <c r="BI45" s="113">
        <f t="shared" si="74"/>
        <v>0</v>
      </c>
      <c r="BJ45" s="113">
        <f t="shared" si="74"/>
        <v>0</v>
      </c>
      <c r="BK45" s="113">
        <f t="shared" si="72"/>
        <v>0</v>
      </c>
      <c r="BL45" s="113">
        <f t="shared" si="70"/>
        <v>0</v>
      </c>
      <c r="BM45" s="113">
        <f t="shared" si="70"/>
        <v>0</v>
      </c>
      <c r="BN45" s="113">
        <f t="shared" si="70"/>
        <v>0</v>
      </c>
      <c r="BO45" s="113">
        <f t="shared" si="70"/>
        <v>0</v>
      </c>
      <c r="BP45" s="113">
        <f t="shared" si="70"/>
        <v>0</v>
      </c>
      <c r="BQ45" s="113">
        <f t="shared" si="70"/>
        <v>0</v>
      </c>
      <c r="BR45" s="113">
        <f t="shared" si="70"/>
        <v>0</v>
      </c>
      <c r="BS45" s="113">
        <f t="shared" si="70"/>
        <v>0</v>
      </c>
      <c r="BT45" s="113"/>
      <c r="BU45" s="113"/>
      <c r="BV45" s="113"/>
      <c r="BW45" s="113"/>
      <c r="BX45" s="113"/>
      <c r="BY45" s="113"/>
      <c r="BZ45" s="113"/>
      <c r="CA45" s="113"/>
      <c r="CB45" s="116"/>
      <c r="CC45" s="113">
        <f t="shared" si="75"/>
        <v>0</v>
      </c>
      <c r="CD45" s="113">
        <f t="shared" si="75"/>
        <v>0</v>
      </c>
      <c r="CE45" s="113">
        <f t="shared" si="75"/>
        <v>0</v>
      </c>
      <c r="CF45" s="113">
        <f t="shared" si="75"/>
        <v>0</v>
      </c>
      <c r="CG45" s="113">
        <f t="shared" si="75"/>
        <v>0</v>
      </c>
      <c r="CH45" s="113">
        <f t="shared" si="75"/>
        <v>0</v>
      </c>
      <c r="CI45" s="113">
        <f t="shared" si="75"/>
        <v>0</v>
      </c>
      <c r="CJ45" s="113">
        <f t="shared" si="75"/>
        <v>0</v>
      </c>
      <c r="CK45" s="113">
        <f t="shared" si="75"/>
        <v>0</v>
      </c>
      <c r="CL45" s="113">
        <f t="shared" si="75"/>
        <v>0</v>
      </c>
      <c r="CM45" s="113">
        <f t="shared" si="75"/>
        <v>0</v>
      </c>
      <c r="CN45" s="113">
        <f t="shared" si="75"/>
        <v>0</v>
      </c>
      <c r="CO45" s="113">
        <f t="shared" si="75"/>
        <v>0</v>
      </c>
      <c r="CP45" s="113">
        <f t="shared" si="75"/>
        <v>0</v>
      </c>
      <c r="CQ45" s="113">
        <f t="shared" si="75"/>
        <v>0</v>
      </c>
      <c r="CR45" s="113">
        <f t="shared" si="73"/>
        <v>0</v>
      </c>
      <c r="CS45" s="113">
        <f t="shared" si="71"/>
        <v>0</v>
      </c>
      <c r="CT45" s="113">
        <f t="shared" si="71"/>
        <v>0</v>
      </c>
      <c r="CU45" s="113">
        <f t="shared" si="71"/>
        <v>0</v>
      </c>
      <c r="CV45" s="113">
        <f t="shared" si="71"/>
        <v>0</v>
      </c>
      <c r="CW45" s="113">
        <f t="shared" si="71"/>
        <v>0</v>
      </c>
      <c r="CX45" s="113">
        <f t="shared" si="71"/>
        <v>0</v>
      </c>
      <c r="CY45" s="113">
        <f t="shared" si="71"/>
        <v>0</v>
      </c>
      <c r="CZ45" s="113">
        <f t="shared" si="71"/>
        <v>0</v>
      </c>
      <c r="DA45" s="113"/>
      <c r="DB45" s="113"/>
      <c r="DC45" s="113"/>
      <c r="DD45" s="113"/>
      <c r="DE45" s="113"/>
      <c r="DF45" s="113"/>
      <c r="DG45" s="113"/>
      <c r="DH45" s="113"/>
      <c r="DI45" s="53"/>
      <c r="DJ45" s="53"/>
      <c r="DO45" s="5"/>
      <c r="DP45" s="248"/>
      <c r="DQ45" s="249"/>
      <c r="DR45" s="123" t="s">
        <v>84</v>
      </c>
      <c r="DS45" s="213"/>
      <c r="DT45" s="215"/>
      <c r="DU45" s="219">
        <f>DS45+DT45/10</f>
        <v>0</v>
      </c>
      <c r="DV45" s="233" t="str">
        <f>DR46</f>
        <v>Maroc</v>
      </c>
      <c r="DW45" s="2"/>
      <c r="DX45" s="11"/>
      <c r="DY45" s="47"/>
      <c r="DZ45" s="2"/>
      <c r="EA45" s="2"/>
      <c r="EB45" s="2"/>
      <c r="EC45" s="2"/>
      <c r="ED45" s="232"/>
      <c r="EE45" s="217"/>
      <c r="EF45" s="226"/>
      <c r="EG45" s="221"/>
      <c r="EH45" s="228"/>
      <c r="EI45" s="2"/>
      <c r="EJ45" s="130"/>
      <c r="EK45" s="131"/>
      <c r="EL45" s="129"/>
      <c r="EM45" s="265"/>
    </row>
    <row r="46" spans="2:143" ht="18.7" customHeight="1" x14ac:dyDescent="0.2">
      <c r="B46" s="145"/>
      <c r="C46" s="145"/>
      <c r="D46" s="2"/>
      <c r="E46" s="246"/>
      <c r="F46" s="145"/>
      <c r="G46" s="146"/>
      <c r="H46" s="146"/>
      <c r="I46" s="145"/>
      <c r="J46" s="147"/>
      <c r="K46" s="148"/>
      <c r="L46" s="149"/>
      <c r="M46" s="150"/>
      <c r="N46" s="11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16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16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53"/>
      <c r="DJ46" s="156"/>
      <c r="DO46" s="157"/>
      <c r="DQ46" s="9"/>
      <c r="DR46" s="124" t="str">
        <f>DK11</f>
        <v>Maroc</v>
      </c>
      <c r="DS46" s="214"/>
      <c r="DT46" s="216"/>
      <c r="DU46" s="220"/>
      <c r="DV46" s="227"/>
      <c r="DW46" s="2"/>
      <c r="DX46" s="11"/>
      <c r="DY46" s="47"/>
      <c r="DZ46" s="2"/>
      <c r="EA46" s="2"/>
      <c r="EB46" s="2"/>
      <c r="EC46" s="2"/>
      <c r="ED46" s="201" t="s">
        <v>192</v>
      </c>
      <c r="EE46" s="12"/>
      <c r="EF46" s="2"/>
      <c r="EG46" s="2"/>
      <c r="EI46" s="2"/>
      <c r="EJ46" s="63"/>
      <c r="EK46" s="12"/>
      <c r="EL46" s="2"/>
      <c r="EM46" s="2"/>
    </row>
    <row r="47" spans="2:143" ht="18.7" customHeight="1" x14ac:dyDescent="0.2">
      <c r="B47" s="69"/>
      <c r="C47" s="69"/>
      <c r="D47" s="2"/>
      <c r="E47" s="247"/>
      <c r="F47" s="69"/>
      <c r="G47" s="152"/>
      <c r="H47" s="152"/>
      <c r="I47" s="69"/>
      <c r="J47" s="6"/>
      <c r="K47" s="92"/>
      <c r="L47" s="7"/>
      <c r="M47" s="111"/>
      <c r="N47" s="111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53"/>
      <c r="DJ47" s="162"/>
      <c r="DK47" s="163"/>
      <c r="DL47" s="164"/>
      <c r="DM47" s="165"/>
      <c r="DN47" s="165"/>
      <c r="DO47" s="165"/>
      <c r="DQ47" s="9"/>
      <c r="DR47" s="125" t="s">
        <v>102</v>
      </c>
      <c r="DS47" s="214"/>
      <c r="DT47" s="216"/>
      <c r="DU47" s="220">
        <f>DS47+DT47/10</f>
        <v>0</v>
      </c>
      <c r="DV47" s="227" t="str">
        <f>DR48</f>
        <v>Ouganda</v>
      </c>
      <c r="DW47" s="2"/>
      <c r="DX47" s="43"/>
      <c r="DY47" s="9" t="s">
        <v>0</v>
      </c>
      <c r="DZ47" s="4" t="s">
        <v>1</v>
      </c>
      <c r="EA47" s="4"/>
      <c r="EB47" s="2"/>
      <c r="EC47" s="2"/>
      <c r="ED47" s="10"/>
      <c r="EE47" s="12"/>
      <c r="EF47" s="2"/>
      <c r="EG47" s="2"/>
      <c r="EI47" s="2"/>
      <c r="EJ47" s="10"/>
      <c r="EK47" s="12"/>
      <c r="EL47" s="2"/>
      <c r="EM47" s="2"/>
    </row>
    <row r="48" spans="2:143" ht="18.7" customHeight="1" x14ac:dyDescent="0.2">
      <c r="B48" s="69"/>
      <c r="C48" s="69"/>
      <c r="D48" s="2"/>
      <c r="E48" s="247"/>
      <c r="F48" s="69"/>
      <c r="G48" s="152"/>
      <c r="H48" s="152"/>
      <c r="I48" s="69"/>
      <c r="J48" s="153"/>
      <c r="K48" s="92"/>
      <c r="L48" s="154"/>
      <c r="M48" s="111"/>
      <c r="N48" s="111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66"/>
      <c r="DB48" s="116"/>
      <c r="DC48" s="167"/>
      <c r="DD48" s="167"/>
      <c r="DE48" s="116"/>
      <c r="DF48" s="168"/>
      <c r="DG48" s="168"/>
      <c r="DH48" s="116"/>
      <c r="DI48" s="53"/>
      <c r="DJ48" s="169"/>
      <c r="DK48" s="161"/>
      <c r="DL48" s="161"/>
      <c r="DN48" s="4"/>
      <c r="DO48" s="157"/>
      <c r="DQ48" s="9"/>
      <c r="DR48" s="175" t="str">
        <f>'Tableau des meilleurs 3ème'!R52</f>
        <v>Ouganda</v>
      </c>
      <c r="DS48" s="217"/>
      <c r="DT48" s="218"/>
      <c r="DU48" s="221"/>
      <c r="DV48" s="228"/>
      <c r="DW48" s="2"/>
      <c r="DX48" s="229" t="str">
        <f>IF(ISBLANK(DS45),"",VLOOKUP(LARGE(DU45:DU48,1),DU45:DV48,2,0))</f>
        <v/>
      </c>
      <c r="DY48" s="213"/>
      <c r="DZ48" s="231"/>
      <c r="EA48" s="219">
        <f>DY48+DZ48/10</f>
        <v>0</v>
      </c>
      <c r="EB48" s="233" t="str">
        <f>DX48</f>
        <v/>
      </c>
      <c r="EC48" s="2"/>
      <c r="ED48" s="10"/>
      <c r="EE48" s="12"/>
      <c r="EF48" s="2"/>
      <c r="EG48" s="2"/>
      <c r="EI48" s="2"/>
      <c r="EJ48" s="10"/>
      <c r="EK48" s="12"/>
      <c r="EL48" s="2"/>
      <c r="EM48" s="2"/>
    </row>
    <row r="49" spans="2:143" ht="18.7" customHeight="1" x14ac:dyDescent="0.2">
      <c r="B49" s="69"/>
      <c r="C49" s="69"/>
      <c r="D49" s="2"/>
      <c r="E49" s="247"/>
      <c r="F49" s="69"/>
      <c r="G49" s="152"/>
      <c r="H49" s="152"/>
      <c r="I49" s="69"/>
      <c r="J49" s="6"/>
      <c r="K49" s="92"/>
      <c r="L49" s="7"/>
      <c r="M49" s="111"/>
      <c r="N49" s="111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66"/>
      <c r="DB49" s="116"/>
      <c r="DC49" s="116"/>
      <c r="DD49" s="116"/>
      <c r="DE49" s="116"/>
      <c r="DF49" s="170"/>
      <c r="DG49" s="116"/>
      <c r="DH49" s="116"/>
      <c r="DI49" s="53"/>
      <c r="DJ49" s="53"/>
      <c r="DK49" s="163"/>
      <c r="DL49" s="164"/>
      <c r="DN49" s="165"/>
      <c r="DO49" s="165"/>
      <c r="DQ49" s="9"/>
      <c r="DR49" s="200" t="s">
        <v>186</v>
      </c>
      <c r="DS49" s="47"/>
      <c r="DT49" s="48"/>
      <c r="DU49" s="9"/>
      <c r="DV49" s="9"/>
      <c r="DW49" s="4"/>
      <c r="DX49" s="230"/>
      <c r="DY49" s="214"/>
      <c r="DZ49" s="225"/>
      <c r="EA49" s="220"/>
      <c r="EB49" s="227"/>
      <c r="EC49" s="2"/>
      <c r="ED49" s="10"/>
      <c r="EE49" s="12"/>
      <c r="EF49" s="2"/>
      <c r="EG49" s="2"/>
      <c r="EI49" s="2"/>
      <c r="EJ49" s="10"/>
      <c r="EK49" s="12"/>
      <c r="EL49" s="2"/>
      <c r="EM49" s="2"/>
    </row>
    <row r="50" spans="2:143" ht="18.7" customHeight="1" x14ac:dyDescent="0.2">
      <c r="B50" s="69"/>
      <c r="C50" s="69"/>
      <c r="D50" s="2"/>
      <c r="E50" s="247"/>
      <c r="F50" s="69"/>
      <c r="G50" s="152"/>
      <c r="H50" s="152"/>
      <c r="I50" s="69"/>
      <c r="J50" s="6"/>
      <c r="K50" s="92"/>
      <c r="L50" s="7"/>
      <c r="M50" s="111"/>
      <c r="N50" s="111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66"/>
      <c r="DB50" s="116"/>
      <c r="DC50" s="116"/>
      <c r="DD50" s="116"/>
      <c r="DE50" s="116"/>
      <c r="DF50" s="170"/>
      <c r="DG50" s="116"/>
      <c r="DH50" s="116"/>
      <c r="DI50" s="53"/>
      <c r="DJ50" s="53"/>
      <c r="DK50" s="163"/>
      <c r="DL50" s="164"/>
      <c r="DN50" s="165"/>
      <c r="DO50" s="165"/>
      <c r="DQ50" s="9"/>
      <c r="DR50" s="10"/>
      <c r="DS50" s="9" t="s">
        <v>0</v>
      </c>
      <c r="DT50" s="4" t="s">
        <v>1</v>
      </c>
      <c r="DU50" s="9"/>
      <c r="DV50" s="9"/>
      <c r="DW50" s="4"/>
      <c r="DX50" s="230" t="str">
        <f>IF(ISBLANK(DS51),"",VLOOKUP(LARGE(DU51:DU54,1),DU51:DV54,2,0))</f>
        <v/>
      </c>
      <c r="DY50" s="214"/>
      <c r="DZ50" s="225"/>
      <c r="EA50" s="220">
        <f>DY50+DZ50/10</f>
        <v>0</v>
      </c>
      <c r="EB50" s="227" t="str">
        <f>DX50</f>
        <v/>
      </c>
      <c r="EC50" s="2"/>
      <c r="ED50" s="10"/>
      <c r="EE50" s="12"/>
      <c r="EF50" s="2"/>
      <c r="EG50" s="2"/>
      <c r="EI50" s="2"/>
      <c r="EJ50" s="10"/>
      <c r="EK50" s="12"/>
      <c r="EL50" s="2"/>
      <c r="EM50" s="2"/>
    </row>
    <row r="51" spans="2:143" ht="18.7" customHeight="1" x14ac:dyDescent="0.2">
      <c r="B51" s="69"/>
      <c r="C51" s="69"/>
      <c r="D51" s="2"/>
      <c r="E51" s="247"/>
      <c r="F51" s="69"/>
      <c r="G51" s="152"/>
      <c r="H51" s="152"/>
      <c r="I51" s="69"/>
      <c r="J51" s="6"/>
      <c r="K51" s="92"/>
      <c r="L51" s="7"/>
      <c r="M51" s="111"/>
      <c r="N51" s="111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66"/>
      <c r="DB51" s="116"/>
      <c r="DC51" s="116"/>
      <c r="DD51" s="116"/>
      <c r="DE51" s="116"/>
      <c r="DF51" s="170"/>
      <c r="DG51" s="116"/>
      <c r="DH51" s="116"/>
      <c r="DI51" s="53"/>
      <c r="DJ51" s="53"/>
      <c r="DK51" s="163"/>
      <c r="DL51" s="164"/>
      <c r="DN51" s="165"/>
      <c r="DO51" s="171"/>
      <c r="DP51" s="248"/>
      <c r="DQ51" s="249"/>
      <c r="DR51" s="123" t="s">
        <v>85</v>
      </c>
      <c r="DS51" s="213"/>
      <c r="DT51" s="215"/>
      <c r="DU51" s="219">
        <f>DS51+DT51/10</f>
        <v>0</v>
      </c>
      <c r="DV51" s="233" t="str">
        <f>DR52</f>
        <v>Afrique du Sud</v>
      </c>
      <c r="DW51" s="2"/>
      <c r="DX51" s="232"/>
      <c r="DY51" s="217"/>
      <c r="DZ51" s="226"/>
      <c r="EA51" s="221"/>
      <c r="EB51" s="228"/>
      <c r="EC51" s="2"/>
      <c r="ED51" s="10"/>
      <c r="EE51" s="12"/>
      <c r="EF51" s="2"/>
      <c r="EG51" s="2"/>
      <c r="EI51" s="2"/>
      <c r="EJ51" s="10"/>
      <c r="EK51" s="12"/>
      <c r="EL51" s="2"/>
      <c r="EM51" s="2"/>
    </row>
    <row r="52" spans="2:143" ht="18.7" customHeight="1" x14ac:dyDescent="0.2">
      <c r="B52" s="69"/>
      <c r="C52" s="69"/>
      <c r="D52" s="2"/>
      <c r="E52" s="247"/>
      <c r="F52" s="69"/>
      <c r="G52" s="152"/>
      <c r="H52" s="152"/>
      <c r="I52" s="69"/>
      <c r="J52" s="6"/>
      <c r="K52" s="92"/>
      <c r="L52" s="7"/>
      <c r="M52" s="111"/>
      <c r="N52" s="111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66"/>
      <c r="DB52" s="116"/>
      <c r="DC52" s="116"/>
      <c r="DD52" s="116"/>
      <c r="DE52" s="116"/>
      <c r="DF52" s="170"/>
      <c r="DG52" s="116"/>
      <c r="DH52" s="116"/>
      <c r="DJ52" s="53"/>
      <c r="DK52" s="163"/>
      <c r="DL52" s="164"/>
      <c r="DN52" s="165"/>
      <c r="DO52" s="171"/>
      <c r="DQ52" s="9"/>
      <c r="DR52" s="124" t="str">
        <f>DK18</f>
        <v>Afrique du Sud</v>
      </c>
      <c r="DS52" s="214"/>
      <c r="DT52" s="216"/>
      <c r="DU52" s="220"/>
      <c r="DV52" s="227"/>
      <c r="DW52" s="2"/>
      <c r="DX52" s="201" t="s">
        <v>190</v>
      </c>
      <c r="DY52" s="12"/>
      <c r="DZ52" s="2"/>
      <c r="EA52" s="2"/>
      <c r="EB52" s="2"/>
      <c r="EC52" s="2"/>
      <c r="ED52" s="10"/>
      <c r="EE52" s="12"/>
      <c r="EF52" s="2"/>
      <c r="EG52" s="2"/>
      <c r="EI52" s="2"/>
      <c r="EJ52" s="10"/>
      <c r="EK52" s="12"/>
      <c r="EL52" s="2"/>
      <c r="EM52" s="2"/>
    </row>
    <row r="53" spans="2:143" ht="18.7" customHeight="1" x14ac:dyDescent="0.2">
      <c r="B53" s="69"/>
      <c r="C53" s="69"/>
      <c r="D53" s="2"/>
      <c r="E53" s="247"/>
      <c r="F53" s="69"/>
      <c r="G53" s="152"/>
      <c r="H53" s="152"/>
      <c r="I53" s="69"/>
      <c r="J53" s="6"/>
      <c r="K53" s="92"/>
      <c r="L53" s="7"/>
      <c r="M53" s="111"/>
      <c r="N53" s="111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66"/>
      <c r="DB53" s="116"/>
      <c r="DC53" s="116"/>
      <c r="DD53" s="116"/>
      <c r="DE53" s="116"/>
      <c r="DF53" s="170"/>
      <c r="DG53" s="116"/>
      <c r="DH53" s="116"/>
      <c r="DJ53" s="53"/>
      <c r="DK53" s="163"/>
      <c r="DL53" s="164"/>
      <c r="DN53" s="165"/>
      <c r="DO53" s="171"/>
      <c r="DQ53" s="9"/>
      <c r="DR53" s="125" t="s">
        <v>89</v>
      </c>
      <c r="DS53" s="214"/>
      <c r="DT53" s="216"/>
      <c r="DU53" s="220">
        <f>DS53+DT53/10</f>
        <v>0</v>
      </c>
      <c r="DV53" s="227" t="str">
        <f>DR54</f>
        <v>Gabon</v>
      </c>
      <c r="DW53" s="2"/>
      <c r="DX53" s="11"/>
      <c r="DY53" s="12"/>
      <c r="DZ53" s="2"/>
      <c r="EA53" s="2"/>
      <c r="EB53" s="2"/>
      <c r="EC53" s="2"/>
      <c r="ED53" s="10"/>
      <c r="EE53" s="12"/>
      <c r="EF53" s="2"/>
      <c r="EG53" s="2"/>
      <c r="EI53" s="2"/>
      <c r="EJ53" s="263"/>
      <c r="EK53" s="268"/>
      <c r="EL53" s="268"/>
      <c r="EM53" s="2"/>
    </row>
    <row r="54" spans="2:143" ht="18.7" customHeight="1" x14ac:dyDescent="0.2">
      <c r="B54" s="69"/>
      <c r="C54" s="69"/>
      <c r="D54" s="2"/>
      <c r="E54" s="247"/>
      <c r="F54" s="69"/>
      <c r="G54" s="152"/>
      <c r="H54" s="152"/>
      <c r="I54" s="69"/>
      <c r="J54" s="153"/>
      <c r="K54" s="155"/>
      <c r="L54" s="154"/>
      <c r="M54" s="111"/>
      <c r="N54" s="111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66"/>
      <c r="DB54" s="116"/>
      <c r="DC54" s="116"/>
      <c r="DD54" s="116"/>
      <c r="DE54" s="116"/>
      <c r="DF54" s="170"/>
      <c r="DG54" s="116"/>
      <c r="DH54" s="116"/>
      <c r="DJ54" s="53"/>
      <c r="DK54" s="163"/>
      <c r="DL54" s="164"/>
      <c r="DN54" s="165"/>
      <c r="DO54" s="171"/>
      <c r="DQ54" s="9"/>
      <c r="DR54" s="175" t="str">
        <f>DK42</f>
        <v>Gabon</v>
      </c>
      <c r="DS54" s="217"/>
      <c r="DT54" s="218"/>
      <c r="DU54" s="221"/>
      <c r="DV54" s="228"/>
      <c r="DW54" s="2"/>
      <c r="DX54" s="11"/>
      <c r="DY54" s="70"/>
      <c r="DZ54" s="71"/>
      <c r="EA54" s="71"/>
      <c r="EB54" s="71"/>
      <c r="EC54" s="72"/>
      <c r="ED54" s="10"/>
      <c r="EE54" s="12"/>
      <c r="EF54" s="72"/>
      <c r="EG54" s="72"/>
      <c r="EI54" s="2"/>
      <c r="EJ54" s="264"/>
      <c r="EK54" s="268"/>
      <c r="EL54" s="268"/>
      <c r="EM54" s="2"/>
    </row>
    <row r="55" spans="2:143" ht="18.7" customHeight="1" x14ac:dyDescent="0.25">
      <c r="B55" s="69"/>
      <c r="C55" s="69"/>
      <c r="D55" s="2"/>
      <c r="E55" s="247"/>
      <c r="F55" s="69"/>
      <c r="G55" s="152"/>
      <c r="H55" s="152"/>
      <c r="I55" s="69"/>
      <c r="J55" s="6"/>
      <c r="K55" s="92"/>
      <c r="L55" s="7"/>
      <c r="M55" s="111"/>
      <c r="N55" s="111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J55" s="53"/>
      <c r="DK55" s="69"/>
      <c r="DL55" s="172"/>
      <c r="DM55" s="171"/>
      <c r="DN55" s="171"/>
      <c r="DO55" s="171"/>
      <c r="DQ55" s="9"/>
      <c r="DR55" s="200" t="s">
        <v>186</v>
      </c>
      <c r="DS55" s="9"/>
      <c r="DT55" s="4"/>
      <c r="DU55" s="9"/>
      <c r="DV55" s="9"/>
      <c r="DW55" s="4"/>
      <c r="DX55" s="11"/>
      <c r="DY55" s="12"/>
      <c r="DZ55" s="2"/>
      <c r="EA55" s="2"/>
      <c r="EB55" s="2"/>
      <c r="EC55" s="4"/>
      <c r="ED55" s="10"/>
      <c r="EE55" s="12"/>
      <c r="EF55" s="2"/>
      <c r="EG55" s="2"/>
      <c r="EI55" s="4"/>
      <c r="EJ55" s="10"/>
      <c r="EK55" s="12"/>
      <c r="EL55" s="2"/>
      <c r="EM55" s="2"/>
    </row>
    <row r="56" spans="2:143" ht="18.7" customHeight="1" x14ac:dyDescent="0.2">
      <c r="B56" s="69"/>
      <c r="C56" s="69"/>
      <c r="D56" s="2"/>
      <c r="E56" s="247"/>
      <c r="F56" s="69"/>
      <c r="G56" s="152"/>
      <c r="H56" s="152"/>
      <c r="I56" s="69"/>
      <c r="J56" s="6"/>
      <c r="K56" s="92"/>
      <c r="L56" s="7"/>
      <c r="M56" s="111"/>
      <c r="N56" s="111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73"/>
      <c r="DB56" s="116"/>
      <c r="DC56" s="116"/>
      <c r="DD56" s="116"/>
      <c r="DE56" s="116"/>
      <c r="DF56" s="116"/>
      <c r="DG56" s="116"/>
      <c r="DH56" s="116"/>
      <c r="DJ56" s="53"/>
      <c r="DK56" s="69"/>
      <c r="DL56" s="172"/>
      <c r="DM56" s="171"/>
      <c r="DN56" s="171"/>
      <c r="DO56" s="171"/>
      <c r="DQ56" s="9"/>
      <c r="DR56" s="10"/>
      <c r="DS56" s="9"/>
      <c r="DT56" s="4"/>
      <c r="DU56" s="9"/>
      <c r="DV56" s="9"/>
      <c r="DW56" s="2"/>
      <c r="DX56" s="11"/>
      <c r="DY56" s="12"/>
      <c r="DZ56" s="2"/>
      <c r="EA56" s="2"/>
      <c r="EB56" s="2"/>
      <c r="EC56" s="2"/>
      <c r="ED56" s="10"/>
      <c r="EE56" s="12"/>
      <c r="EF56" s="2"/>
      <c r="EG56" s="2"/>
      <c r="EI56" s="2"/>
      <c r="EJ56" s="10"/>
      <c r="EK56" s="12"/>
      <c r="EL56" s="2"/>
      <c r="EM56" s="2"/>
    </row>
    <row r="57" spans="2:143" ht="18.7" customHeight="1" x14ac:dyDescent="0.2">
      <c r="B57" s="69"/>
      <c r="C57" s="69"/>
      <c r="D57" s="2"/>
      <c r="E57" s="247"/>
      <c r="F57" s="69"/>
      <c r="G57" s="152"/>
      <c r="H57" s="152"/>
      <c r="I57" s="69"/>
      <c r="J57" s="6"/>
      <c r="K57" s="92"/>
      <c r="L57" s="7"/>
      <c r="M57" s="111"/>
      <c r="N57" s="111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73"/>
      <c r="DB57" s="116"/>
      <c r="DC57" s="116"/>
      <c r="DD57" s="116"/>
      <c r="DE57" s="116"/>
      <c r="DF57" s="116"/>
      <c r="DG57" s="116"/>
      <c r="DH57" s="116"/>
      <c r="DK57" s="5"/>
      <c r="DL57" s="5"/>
      <c r="DM57" s="5"/>
      <c r="DN57" s="5"/>
      <c r="DO57" s="5"/>
      <c r="DQ57" s="9"/>
      <c r="DR57" s="10"/>
      <c r="DS57" s="9"/>
      <c r="DT57" s="4"/>
      <c r="DU57" s="9"/>
      <c r="DV57" s="9"/>
      <c r="DW57" s="2"/>
      <c r="DX57" s="11"/>
      <c r="DY57" s="12"/>
      <c r="DZ57" s="2"/>
      <c r="EA57" s="2"/>
      <c r="EB57" s="2"/>
      <c r="EC57" s="2"/>
      <c r="ED57" s="10"/>
      <c r="EE57" s="12"/>
      <c r="EF57" s="2"/>
      <c r="EG57" s="2"/>
      <c r="EI57" s="2"/>
      <c r="EJ57" s="10"/>
      <c r="EK57" s="12"/>
      <c r="EL57" s="2"/>
      <c r="EM57" s="2"/>
    </row>
    <row r="58" spans="2:143" ht="18" customHeight="1" x14ac:dyDescent="0.25">
      <c r="E58" s="13"/>
      <c r="G58" s="13"/>
      <c r="H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74"/>
      <c r="DB58" s="13"/>
      <c r="DC58" s="13"/>
      <c r="DD58" s="13"/>
      <c r="DE58" s="13"/>
      <c r="DF58" s="13"/>
      <c r="DG58" s="13"/>
      <c r="DH58" s="13"/>
      <c r="DI58" s="13"/>
      <c r="DJ58" s="13"/>
      <c r="DQ58" s="9"/>
      <c r="DR58" s="10"/>
      <c r="DS58" s="9"/>
      <c r="DT58" s="4"/>
      <c r="DU58" s="9"/>
      <c r="DV58" s="9"/>
      <c r="DW58" s="2"/>
      <c r="DX58" s="11"/>
      <c r="DY58" s="12"/>
      <c r="DZ58" s="2"/>
      <c r="EA58" s="2"/>
      <c r="EB58" s="2"/>
      <c r="EC58" s="2"/>
      <c r="ED58" s="10"/>
      <c r="EE58" s="12"/>
      <c r="EF58" s="2"/>
      <c r="EG58" s="2"/>
      <c r="EI58" s="2"/>
      <c r="EJ58" s="10"/>
      <c r="EK58" s="12"/>
      <c r="EL58" s="2"/>
      <c r="EM58" s="2"/>
    </row>
    <row r="59" spans="2:143" ht="18" customHeight="1" x14ac:dyDescent="0.25">
      <c r="E59" s="13"/>
      <c r="G59" s="13"/>
      <c r="H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74"/>
      <c r="DB59" s="13"/>
      <c r="DC59" s="13"/>
      <c r="DD59" s="13"/>
      <c r="DE59" s="13"/>
      <c r="DF59" s="13"/>
      <c r="DG59" s="13"/>
      <c r="DH59" s="13"/>
      <c r="DI59" s="13"/>
      <c r="DJ59" s="13"/>
      <c r="DP59" s="248"/>
      <c r="DQ59" s="248"/>
      <c r="DR59" s="143"/>
      <c r="DS59" s="261"/>
      <c r="DT59" s="262"/>
      <c r="DU59" s="9"/>
      <c r="DV59" s="9"/>
      <c r="DW59" s="2"/>
      <c r="DX59" s="11"/>
      <c r="DY59" s="12"/>
      <c r="DZ59" s="2"/>
      <c r="EA59" s="2"/>
      <c r="EB59" s="2"/>
      <c r="EC59" s="2"/>
      <c r="ED59" s="10"/>
      <c r="EE59" s="12"/>
      <c r="EF59" s="2"/>
      <c r="EG59" s="2"/>
      <c r="EI59" s="2"/>
      <c r="EJ59" s="10"/>
      <c r="EK59" s="12"/>
      <c r="EL59" s="2"/>
      <c r="EM59" s="2"/>
    </row>
    <row r="60" spans="2:143" ht="18" customHeight="1" x14ac:dyDescent="0.2">
      <c r="E60" s="13"/>
      <c r="G60" s="13"/>
      <c r="H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05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Q60" s="9"/>
      <c r="DR60" s="10"/>
      <c r="DS60" s="261"/>
      <c r="DT60" s="262"/>
      <c r="DU60" s="9"/>
      <c r="DV60" s="9"/>
      <c r="DW60" s="2"/>
      <c r="DX60" s="11"/>
      <c r="DY60" s="12"/>
      <c r="DZ60" s="2"/>
      <c r="EA60" s="2"/>
      <c r="EB60" s="2"/>
      <c r="EC60" s="2"/>
      <c r="ED60" s="10"/>
      <c r="EE60" s="12"/>
      <c r="EF60" s="2"/>
      <c r="EG60" s="2"/>
      <c r="EI60" s="2"/>
      <c r="EJ60" s="10"/>
      <c r="EK60" s="12"/>
      <c r="EL60" s="2"/>
      <c r="EM60" s="2"/>
    </row>
    <row r="61" spans="2:143" ht="18" customHeight="1" x14ac:dyDescent="0.2">
      <c r="E61" s="13"/>
      <c r="G61" s="13"/>
      <c r="H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05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Q61" s="9"/>
      <c r="DR61" s="144"/>
      <c r="DS61" s="261"/>
      <c r="DT61" s="262"/>
      <c r="DU61" s="9"/>
      <c r="DV61" s="9"/>
      <c r="DW61" s="2"/>
      <c r="DX61" s="11"/>
      <c r="DY61" s="12"/>
      <c r="DZ61" s="2"/>
      <c r="EA61" s="2"/>
      <c r="EB61" s="2"/>
      <c r="EC61" s="2"/>
      <c r="ED61" s="10"/>
      <c r="EE61" s="12"/>
      <c r="EF61" s="2"/>
      <c r="EG61" s="2"/>
      <c r="EI61" s="2"/>
      <c r="EJ61" s="10"/>
      <c r="EK61" s="12"/>
      <c r="EL61" s="2"/>
      <c r="EM61" s="2"/>
    </row>
    <row r="62" spans="2:143" ht="18" x14ac:dyDescent="0.2">
      <c r="D62" s="2"/>
      <c r="E62" s="19"/>
      <c r="F62" s="5"/>
      <c r="G62" s="4"/>
      <c r="H62" s="4"/>
      <c r="I62" s="5"/>
      <c r="J62" s="6"/>
      <c r="K62" s="92"/>
      <c r="L62" s="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31"/>
      <c r="DB62" s="8"/>
      <c r="DC62" s="8"/>
      <c r="DD62" s="8"/>
      <c r="DE62" s="8"/>
      <c r="DF62" s="8"/>
      <c r="DG62" s="8"/>
      <c r="DH62" s="8"/>
      <c r="DK62" s="5"/>
      <c r="DL62" s="5"/>
      <c r="DM62" s="5"/>
      <c r="DN62" s="5"/>
      <c r="DO62" s="5"/>
      <c r="DQ62" s="9"/>
      <c r="DR62" s="10"/>
      <c r="DS62" s="261"/>
      <c r="DT62" s="262"/>
      <c r="DU62" s="9"/>
      <c r="DV62" s="9"/>
      <c r="DW62" s="2"/>
      <c r="DX62" s="11"/>
      <c r="DY62" s="12"/>
      <c r="DZ62" s="2"/>
      <c r="EA62" s="2"/>
      <c r="EB62" s="2"/>
      <c r="EC62" s="2"/>
      <c r="ED62" s="10"/>
      <c r="EE62" s="12"/>
      <c r="EF62" s="2"/>
      <c r="EG62" s="2"/>
      <c r="EI62" s="2"/>
      <c r="EJ62" s="10"/>
      <c r="EK62" s="12"/>
      <c r="EL62" s="2"/>
      <c r="EM62" s="2"/>
    </row>
    <row r="63" spans="2:143" ht="18" x14ac:dyDescent="0.2">
      <c r="D63" s="2"/>
      <c r="E63" s="19"/>
      <c r="F63" s="5"/>
      <c r="G63" s="4"/>
      <c r="H63" s="4"/>
      <c r="I63" s="5"/>
      <c r="J63" s="6"/>
      <c r="K63" s="92"/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K63" s="5"/>
      <c r="DL63" s="5"/>
      <c r="DM63" s="5"/>
      <c r="DN63" s="5"/>
      <c r="DO63" s="5"/>
      <c r="DQ63" s="9"/>
      <c r="DR63" s="63"/>
      <c r="DS63" s="47"/>
      <c r="DT63" s="48"/>
      <c r="DU63" s="9"/>
      <c r="DV63" s="9"/>
      <c r="DW63" s="2"/>
      <c r="DX63" s="11"/>
      <c r="DY63" s="12"/>
      <c r="DZ63" s="2"/>
      <c r="EA63" s="2"/>
      <c r="EB63" s="2"/>
      <c r="EC63" s="2"/>
      <c r="ED63" s="10"/>
      <c r="EE63" s="12"/>
      <c r="EF63" s="2"/>
      <c r="EG63" s="2"/>
      <c r="EI63" s="2"/>
      <c r="EJ63" s="10"/>
      <c r="EK63" s="12"/>
      <c r="EL63" s="2"/>
      <c r="EM63" s="2"/>
    </row>
    <row r="64" spans="2:143" ht="18" x14ac:dyDescent="0.2">
      <c r="D64" s="2"/>
      <c r="E64" s="19"/>
      <c r="F64" s="5"/>
      <c r="G64" s="4"/>
      <c r="H64" s="4"/>
      <c r="I64" s="5"/>
      <c r="J64" s="6"/>
      <c r="K64" s="92"/>
      <c r="L64" s="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K64" s="5"/>
      <c r="DL64" s="5"/>
      <c r="DM64" s="5"/>
      <c r="DN64" s="5"/>
      <c r="DO64" s="5"/>
      <c r="DQ64" s="9"/>
      <c r="DR64" s="10"/>
      <c r="DS64" s="9"/>
      <c r="DT64" s="4"/>
      <c r="DU64" s="9"/>
      <c r="DV64" s="9"/>
      <c r="DW64" s="2"/>
      <c r="DX64" s="11"/>
      <c r="DY64" s="12"/>
      <c r="DZ64" s="2"/>
      <c r="EA64" s="2"/>
      <c r="EB64" s="2"/>
      <c r="EC64" s="2"/>
      <c r="ED64" s="10"/>
      <c r="EE64" s="12"/>
      <c r="EF64" s="2"/>
      <c r="EG64" s="2"/>
      <c r="EI64" s="2"/>
      <c r="EJ64" s="10"/>
      <c r="EK64" s="12"/>
      <c r="EL64" s="2"/>
      <c r="EM64" s="2"/>
    </row>
    <row r="65" spans="4:143" ht="18" x14ac:dyDescent="0.2">
      <c r="D65" s="2"/>
      <c r="E65" s="19"/>
      <c r="F65" s="5"/>
      <c r="G65" s="4"/>
      <c r="H65" s="4"/>
      <c r="I65" s="5"/>
      <c r="J65" s="6"/>
      <c r="K65" s="92"/>
      <c r="L65" s="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K65" s="5"/>
      <c r="DL65" s="5"/>
      <c r="DM65" s="5"/>
      <c r="DN65" s="5"/>
      <c r="DO65" s="5"/>
      <c r="DQ65" s="9"/>
      <c r="DR65" s="10"/>
      <c r="DS65" s="9"/>
      <c r="DT65" s="4"/>
      <c r="DU65" s="9"/>
      <c r="DV65" s="9"/>
      <c r="DW65" s="2"/>
      <c r="DX65" s="11"/>
      <c r="DY65" s="12"/>
      <c r="DZ65" s="2"/>
      <c r="EA65" s="2"/>
      <c r="EB65" s="2"/>
      <c r="EC65" s="2"/>
      <c r="ED65" s="10"/>
      <c r="EE65" s="12"/>
      <c r="EF65" s="2"/>
      <c r="EG65" s="2"/>
      <c r="EI65" s="2"/>
      <c r="EJ65" s="10"/>
      <c r="EK65" s="12"/>
      <c r="EL65" s="2"/>
      <c r="EM65" s="2"/>
    </row>
    <row r="66" spans="4:143" ht="18" x14ac:dyDescent="0.2">
      <c r="D66" s="2"/>
      <c r="E66" s="19"/>
      <c r="F66" s="5"/>
      <c r="G66" s="4"/>
      <c r="H66" s="4"/>
      <c r="I66" s="5"/>
      <c r="J66" s="6"/>
      <c r="K66" s="92"/>
      <c r="L66" s="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K66" s="5"/>
      <c r="DL66" s="5"/>
      <c r="DM66" s="5"/>
      <c r="DN66" s="5"/>
      <c r="DO66" s="5"/>
      <c r="DP66" s="248"/>
      <c r="DQ66" s="248"/>
      <c r="DR66" s="143"/>
      <c r="DS66" s="261"/>
      <c r="DT66" s="262"/>
      <c r="DU66" s="9"/>
      <c r="DV66" s="9"/>
      <c r="DW66" s="2"/>
      <c r="DX66" s="11"/>
      <c r="DY66" s="12"/>
      <c r="DZ66" s="2"/>
      <c r="EA66" s="2"/>
      <c r="EB66" s="2"/>
      <c r="EC66" s="2"/>
      <c r="ED66" s="10"/>
      <c r="EE66" s="12"/>
      <c r="EF66" s="2"/>
      <c r="EG66" s="2"/>
      <c r="EI66" s="2"/>
      <c r="EJ66" s="10"/>
      <c r="EK66" s="12"/>
      <c r="EL66" s="2"/>
      <c r="EM66" s="2"/>
    </row>
    <row r="67" spans="4:143" ht="18" x14ac:dyDescent="0.2">
      <c r="D67" s="2"/>
      <c r="E67" s="19"/>
      <c r="F67" s="5"/>
      <c r="G67" s="4"/>
      <c r="H67" s="4"/>
      <c r="I67" s="5"/>
      <c r="J67" s="6"/>
      <c r="K67" s="92"/>
      <c r="L67" s="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K67" s="5"/>
      <c r="DL67" s="5"/>
      <c r="DM67" s="5"/>
      <c r="DN67" s="5"/>
      <c r="DO67" s="5"/>
      <c r="DQ67" s="9"/>
      <c r="DR67" s="10"/>
      <c r="DS67" s="261"/>
      <c r="DT67" s="262"/>
      <c r="DU67" s="9"/>
      <c r="DV67" s="9"/>
      <c r="DW67" s="2"/>
      <c r="DX67" s="11"/>
      <c r="DY67" s="12"/>
      <c r="DZ67" s="2"/>
      <c r="EA67" s="2"/>
      <c r="EB67" s="2"/>
      <c r="EC67" s="2"/>
      <c r="ED67" s="10"/>
      <c r="EE67" s="12"/>
      <c r="EF67" s="2"/>
      <c r="EG67" s="2"/>
      <c r="EI67" s="2"/>
      <c r="EJ67" s="10"/>
      <c r="EK67" s="12"/>
      <c r="EL67" s="2"/>
      <c r="EM67" s="2"/>
    </row>
    <row r="68" spans="4:143" ht="18" x14ac:dyDescent="0.2">
      <c r="D68" s="2"/>
      <c r="E68" s="19"/>
      <c r="F68" s="5"/>
      <c r="G68" s="4"/>
      <c r="H68" s="4"/>
      <c r="I68" s="5"/>
      <c r="J68" s="6"/>
      <c r="K68" s="92"/>
      <c r="L68" s="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K68" s="5"/>
      <c r="DL68" s="5"/>
      <c r="DM68" s="5"/>
      <c r="DN68" s="5"/>
      <c r="DO68" s="5"/>
      <c r="DQ68" s="9"/>
      <c r="DR68" s="144"/>
      <c r="DS68" s="261"/>
      <c r="DT68" s="262"/>
      <c r="DU68" s="9"/>
      <c r="DV68" s="9"/>
      <c r="DW68" s="2"/>
      <c r="DX68" s="11"/>
      <c r="DY68" s="12"/>
      <c r="DZ68" s="2"/>
      <c r="EA68" s="2"/>
      <c r="EB68" s="2"/>
      <c r="EC68" s="2"/>
      <c r="ED68" s="10"/>
      <c r="EE68" s="12"/>
      <c r="EF68" s="2"/>
      <c r="EG68" s="2"/>
      <c r="EI68" s="2"/>
      <c r="EJ68" s="10"/>
      <c r="EK68" s="12"/>
      <c r="EL68" s="2"/>
      <c r="EM68" s="2"/>
    </row>
    <row r="69" spans="4:143" ht="18" x14ac:dyDescent="0.2">
      <c r="D69" s="2"/>
      <c r="E69" s="19"/>
      <c r="F69" s="5"/>
      <c r="G69" s="4"/>
      <c r="H69" s="4"/>
      <c r="I69" s="5"/>
      <c r="J69" s="6"/>
      <c r="K69" s="92"/>
      <c r="L69" s="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K69" s="5"/>
      <c r="DL69" s="5"/>
      <c r="DM69" s="5"/>
      <c r="DN69" s="5"/>
      <c r="DO69" s="5"/>
      <c r="DQ69" s="9"/>
      <c r="DR69" s="10"/>
      <c r="DS69" s="261"/>
      <c r="DT69" s="262"/>
      <c r="DU69" s="9"/>
      <c r="DV69" s="9"/>
      <c r="DW69" s="2"/>
      <c r="DX69" s="11"/>
      <c r="DY69" s="12"/>
      <c r="DZ69" s="2"/>
      <c r="EA69" s="2"/>
      <c r="EB69" s="2"/>
      <c r="EC69" s="2"/>
      <c r="ED69" s="10"/>
      <c r="EE69" s="12"/>
      <c r="EF69" s="2"/>
      <c r="EG69" s="2"/>
      <c r="EI69" s="2"/>
      <c r="EJ69" s="10"/>
      <c r="EK69" s="12"/>
      <c r="EL69" s="2"/>
      <c r="EM69" s="2"/>
    </row>
    <row r="70" spans="4:143" ht="18" x14ac:dyDescent="0.2">
      <c r="D70" s="2"/>
      <c r="E70" s="19"/>
      <c r="F70" s="5"/>
      <c r="G70" s="4"/>
      <c r="H70" s="4"/>
      <c r="I70" s="5"/>
      <c r="J70" s="6"/>
      <c r="K70" s="92"/>
      <c r="L70" s="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K70" s="5"/>
      <c r="DL70" s="5"/>
      <c r="DM70" s="5"/>
      <c r="DN70" s="5"/>
      <c r="DO70" s="5"/>
      <c r="DQ70" s="9"/>
      <c r="DR70" s="63"/>
      <c r="DS70" s="47"/>
      <c r="DT70" s="48"/>
      <c r="DU70" s="9"/>
      <c r="DV70" s="9"/>
      <c r="DW70" s="2"/>
      <c r="DX70" s="11"/>
      <c r="DY70" s="12"/>
      <c r="DZ70" s="2"/>
      <c r="EA70" s="2"/>
      <c r="EB70" s="2"/>
      <c r="EC70" s="2"/>
      <c r="ED70" s="10"/>
      <c r="EE70" s="12"/>
      <c r="EF70" s="2"/>
      <c r="EG70" s="2"/>
      <c r="EI70" s="2"/>
      <c r="EJ70" s="10"/>
      <c r="EK70" s="12"/>
      <c r="EL70" s="2"/>
      <c r="EM70" s="2"/>
    </row>
    <row r="71" spans="4:143" ht="18" x14ac:dyDescent="0.2">
      <c r="D71" s="2"/>
      <c r="E71" s="19"/>
      <c r="F71" s="5"/>
      <c r="G71" s="4"/>
      <c r="H71" s="4"/>
      <c r="I71" s="5"/>
      <c r="J71" s="6"/>
      <c r="K71" s="92"/>
      <c r="L71" s="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K71" s="5"/>
      <c r="DL71" s="5"/>
      <c r="DM71" s="5"/>
      <c r="DN71" s="5"/>
      <c r="DO71" s="5"/>
      <c r="DQ71" s="9"/>
      <c r="DR71" s="10"/>
      <c r="DS71" s="9"/>
      <c r="DT71" s="4"/>
      <c r="DU71" s="9"/>
      <c r="DV71" s="9"/>
      <c r="DW71" s="2"/>
      <c r="DX71" s="11"/>
      <c r="DY71" s="12"/>
      <c r="DZ71" s="2"/>
      <c r="EA71" s="2"/>
      <c r="EB71" s="2"/>
      <c r="EC71" s="2"/>
      <c r="ED71" s="10"/>
      <c r="EE71" s="12"/>
      <c r="EF71" s="2"/>
      <c r="EG71" s="2"/>
      <c r="EI71" s="2"/>
      <c r="EJ71" s="10"/>
      <c r="EK71" s="12"/>
      <c r="EL71" s="2"/>
      <c r="EM71" s="2"/>
    </row>
    <row r="72" spans="4:143" ht="18" x14ac:dyDescent="0.2">
      <c r="D72" s="2"/>
      <c r="E72" s="19"/>
      <c r="F72" s="5"/>
      <c r="G72" s="4"/>
      <c r="H72" s="4"/>
      <c r="I72" s="5"/>
      <c r="J72" s="6"/>
      <c r="K72" s="92"/>
      <c r="L72" s="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K72" s="5"/>
      <c r="DL72" s="5"/>
      <c r="DM72" s="5"/>
      <c r="DN72" s="5"/>
      <c r="DO72" s="5"/>
      <c r="DQ72" s="9"/>
      <c r="DR72" s="10"/>
      <c r="DS72" s="9"/>
      <c r="DT72" s="4"/>
      <c r="DU72" s="9"/>
      <c r="DV72" s="9"/>
      <c r="DW72" s="2"/>
      <c r="DX72" s="11"/>
      <c r="DY72" s="12"/>
      <c r="DZ72" s="2"/>
      <c r="EA72" s="2"/>
      <c r="EB72" s="2"/>
      <c r="EC72" s="2"/>
      <c r="ED72" s="10"/>
      <c r="EE72" s="12"/>
      <c r="EF72" s="2"/>
      <c r="EG72" s="2"/>
      <c r="EI72" s="2"/>
      <c r="EJ72" s="10"/>
      <c r="EK72" s="12"/>
      <c r="EL72" s="2"/>
      <c r="EM72" s="2"/>
    </row>
    <row r="73" spans="4:143" ht="18" x14ac:dyDescent="0.2">
      <c r="D73" s="2"/>
      <c r="E73" s="19"/>
      <c r="F73" s="5"/>
      <c r="G73" s="4"/>
      <c r="H73" s="4"/>
      <c r="I73" s="5"/>
      <c r="J73" s="6"/>
      <c r="K73" s="92"/>
      <c r="L73" s="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K73" s="5"/>
      <c r="DL73" s="5"/>
      <c r="DM73" s="5"/>
      <c r="DN73" s="5"/>
      <c r="DO73" s="5"/>
      <c r="DP73" s="248"/>
      <c r="DQ73" s="248"/>
      <c r="DR73" s="143"/>
      <c r="DS73" s="261"/>
      <c r="DT73" s="262"/>
      <c r="DU73" s="9"/>
      <c r="DV73" s="9"/>
      <c r="DW73" s="2"/>
      <c r="DX73" s="11"/>
      <c r="DY73" s="12"/>
      <c r="DZ73" s="2"/>
      <c r="EA73" s="2"/>
      <c r="EB73" s="2"/>
      <c r="EC73" s="2"/>
      <c r="ED73" s="10"/>
      <c r="EE73" s="12"/>
      <c r="EF73" s="2"/>
      <c r="EG73" s="2"/>
      <c r="EI73" s="2"/>
      <c r="EJ73" s="10"/>
      <c r="EK73" s="12"/>
      <c r="EL73" s="2"/>
      <c r="EM73" s="2"/>
    </row>
    <row r="74" spans="4:143" ht="18" x14ac:dyDescent="0.2">
      <c r="D74" s="2"/>
      <c r="E74" s="19"/>
      <c r="F74" s="5"/>
      <c r="G74" s="4"/>
      <c r="H74" s="4"/>
      <c r="I74" s="5"/>
      <c r="J74" s="6"/>
      <c r="K74" s="92"/>
      <c r="L74" s="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K74" s="5"/>
      <c r="DL74" s="5"/>
      <c r="DM74" s="5"/>
      <c r="DN74" s="5"/>
      <c r="DO74" s="5"/>
      <c r="DQ74" s="9"/>
      <c r="DR74" s="10"/>
      <c r="DS74" s="261"/>
      <c r="DT74" s="262"/>
      <c r="DU74" s="9"/>
      <c r="DV74" s="9"/>
      <c r="DW74" s="2"/>
      <c r="DX74" s="11"/>
      <c r="DY74" s="12"/>
      <c r="DZ74" s="2"/>
      <c r="EA74" s="2"/>
      <c r="EB74" s="2"/>
      <c r="EC74" s="2"/>
      <c r="ED74" s="10"/>
      <c r="EE74" s="12"/>
      <c r="EF74" s="2"/>
      <c r="EG74" s="2"/>
      <c r="EI74" s="2"/>
      <c r="EJ74" s="10"/>
      <c r="EK74" s="12"/>
      <c r="EL74" s="2"/>
      <c r="EM74" s="2"/>
    </row>
    <row r="75" spans="4:143" ht="18" x14ac:dyDescent="0.2">
      <c r="D75" s="2"/>
      <c r="E75" s="19"/>
      <c r="F75" s="5"/>
      <c r="G75" s="4"/>
      <c r="H75" s="4"/>
      <c r="I75" s="5"/>
      <c r="J75" s="6"/>
      <c r="K75" s="92"/>
      <c r="L75" s="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K75" s="5"/>
      <c r="DL75" s="5"/>
      <c r="DM75" s="5"/>
      <c r="DN75" s="5"/>
      <c r="DO75" s="5"/>
      <c r="DQ75" s="9"/>
      <c r="DR75" s="144"/>
      <c r="DS75" s="261"/>
      <c r="DT75" s="262"/>
      <c r="DU75" s="9"/>
      <c r="DV75" s="9"/>
      <c r="DW75" s="2"/>
      <c r="DX75" s="11"/>
      <c r="DY75" s="12"/>
      <c r="DZ75" s="2"/>
      <c r="EA75" s="2"/>
      <c r="EB75" s="2"/>
      <c r="EC75" s="2"/>
      <c r="ED75" s="10"/>
      <c r="EE75" s="12"/>
      <c r="EF75" s="2"/>
      <c r="EG75" s="2"/>
      <c r="EI75" s="2"/>
      <c r="EJ75" s="10"/>
      <c r="EK75" s="12"/>
      <c r="EL75" s="2"/>
      <c r="EM75" s="2"/>
    </row>
    <row r="76" spans="4:143" ht="18" x14ac:dyDescent="0.2">
      <c r="D76" s="2"/>
      <c r="E76" s="19"/>
      <c r="F76" s="5"/>
      <c r="G76" s="4"/>
      <c r="H76" s="4"/>
      <c r="I76" s="5"/>
      <c r="J76" s="6"/>
      <c r="K76" s="92"/>
      <c r="L76" s="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K76" s="5"/>
      <c r="DL76" s="5"/>
      <c r="DM76" s="5"/>
      <c r="DN76" s="5"/>
      <c r="DO76" s="5"/>
      <c r="DQ76" s="9"/>
      <c r="DR76" s="10"/>
      <c r="DS76" s="261"/>
      <c r="DT76" s="262"/>
      <c r="DU76" s="9"/>
      <c r="DV76" s="9"/>
      <c r="DW76" s="2"/>
      <c r="DX76" s="11"/>
      <c r="DY76" s="12"/>
      <c r="DZ76" s="2"/>
      <c r="EA76" s="2"/>
      <c r="EB76" s="2"/>
      <c r="EC76" s="2"/>
      <c r="ED76" s="10"/>
      <c r="EE76" s="12"/>
      <c r="EF76" s="2"/>
      <c r="EG76" s="2"/>
      <c r="EI76" s="2"/>
      <c r="EJ76" s="10"/>
      <c r="EK76" s="12"/>
      <c r="EL76" s="2"/>
      <c r="EM76" s="2"/>
    </row>
    <row r="77" spans="4:143" ht="18" x14ac:dyDescent="0.2">
      <c r="D77" s="2"/>
      <c r="E77" s="19"/>
      <c r="F77" s="5"/>
      <c r="G77" s="4"/>
      <c r="H77" s="4"/>
      <c r="I77" s="5"/>
      <c r="J77" s="6"/>
      <c r="K77" s="92"/>
      <c r="L77" s="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K77" s="5"/>
      <c r="DL77" s="5"/>
      <c r="DM77" s="5"/>
      <c r="DN77" s="5"/>
      <c r="DO77" s="5"/>
      <c r="DQ77" s="9"/>
      <c r="DR77" s="63"/>
      <c r="DS77" s="47"/>
      <c r="DT77" s="48"/>
      <c r="DU77" s="9"/>
      <c r="DV77" s="9"/>
      <c r="DW77" s="2"/>
      <c r="DX77" s="11"/>
      <c r="DY77" s="12"/>
      <c r="DZ77" s="2"/>
      <c r="EA77" s="2"/>
      <c r="EB77" s="2"/>
      <c r="EC77" s="2"/>
      <c r="ED77" s="10"/>
      <c r="EE77" s="12"/>
      <c r="EF77" s="2"/>
      <c r="EG77" s="2"/>
      <c r="EI77" s="2"/>
      <c r="EJ77" s="10"/>
      <c r="EK77" s="12"/>
      <c r="EL77" s="2"/>
      <c r="EM77" s="2"/>
    </row>
    <row r="78" spans="4:143" ht="18" x14ac:dyDescent="0.2">
      <c r="D78" s="2"/>
      <c r="E78" s="19"/>
      <c r="F78" s="5"/>
      <c r="G78" s="4"/>
      <c r="H78" s="4"/>
      <c r="I78" s="5"/>
      <c r="J78" s="6"/>
      <c r="K78" s="92"/>
      <c r="L78" s="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K78" s="5"/>
      <c r="DL78" s="5"/>
      <c r="DM78" s="5"/>
      <c r="DN78" s="5"/>
      <c r="DO78" s="5"/>
      <c r="DQ78" s="9"/>
      <c r="DR78" s="10"/>
      <c r="DS78" s="9"/>
      <c r="DT78" s="4"/>
      <c r="DU78" s="9"/>
      <c r="DV78" s="9"/>
      <c r="DW78" s="2"/>
      <c r="DX78" s="11"/>
      <c r="DY78" s="12"/>
      <c r="DZ78" s="2"/>
      <c r="EA78" s="2"/>
      <c r="EB78" s="2"/>
      <c r="EC78" s="2"/>
      <c r="ED78" s="10"/>
      <c r="EE78" s="12"/>
      <c r="EF78" s="2"/>
      <c r="EG78" s="2"/>
      <c r="EI78" s="2"/>
      <c r="EJ78" s="10"/>
      <c r="EK78" s="12"/>
      <c r="EL78" s="2"/>
      <c r="EM78" s="2"/>
    </row>
    <row r="79" spans="4:143" ht="18" x14ac:dyDescent="0.2">
      <c r="D79" s="2"/>
      <c r="E79" s="19"/>
      <c r="F79" s="5"/>
      <c r="G79" s="4"/>
      <c r="H79" s="4"/>
      <c r="I79" s="5"/>
      <c r="J79" s="6"/>
      <c r="K79" s="92"/>
      <c r="L79" s="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K79" s="5"/>
      <c r="DL79" s="5"/>
      <c r="DM79" s="5"/>
      <c r="DN79" s="5"/>
      <c r="DO79" s="5"/>
      <c r="DQ79" s="9"/>
      <c r="DR79" s="10"/>
      <c r="DS79" s="9"/>
      <c r="DT79" s="4"/>
      <c r="DU79" s="9"/>
      <c r="DV79" s="9"/>
      <c r="DW79" s="2"/>
      <c r="DX79" s="11"/>
      <c r="DY79" s="12"/>
      <c r="DZ79" s="2"/>
      <c r="EA79" s="2"/>
      <c r="EB79" s="2"/>
      <c r="EC79" s="2"/>
      <c r="ED79" s="10"/>
      <c r="EE79" s="12"/>
      <c r="EF79" s="2"/>
      <c r="EG79" s="2"/>
      <c r="EI79" s="2"/>
      <c r="EJ79" s="10"/>
      <c r="EK79" s="12"/>
      <c r="EL79" s="2"/>
      <c r="EM79" s="2"/>
    </row>
    <row r="80" spans="4:143" ht="18" x14ac:dyDescent="0.2">
      <c r="D80" s="2"/>
      <c r="E80" s="19"/>
      <c r="F80" s="5"/>
      <c r="G80" s="4"/>
      <c r="H80" s="4"/>
      <c r="I80" s="5"/>
      <c r="J80" s="6"/>
      <c r="K80" s="92"/>
      <c r="L80" s="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K80" s="5"/>
      <c r="DL80" s="5"/>
      <c r="DM80" s="5"/>
      <c r="DN80" s="5"/>
      <c r="DO80" s="5"/>
      <c r="DP80" s="248"/>
      <c r="DQ80" s="248"/>
      <c r="DR80" s="143"/>
      <c r="DS80" s="261"/>
      <c r="DT80" s="262"/>
      <c r="DU80" s="9"/>
      <c r="DV80" s="9"/>
      <c r="DW80" s="2"/>
      <c r="DX80" s="11"/>
      <c r="DY80" s="12"/>
      <c r="DZ80" s="2"/>
      <c r="EA80" s="2"/>
      <c r="EB80" s="2"/>
      <c r="EC80" s="2"/>
      <c r="ED80" s="10"/>
      <c r="EE80" s="12"/>
      <c r="EF80" s="2"/>
      <c r="EG80" s="2"/>
      <c r="EI80" s="2"/>
      <c r="EJ80" s="10"/>
      <c r="EK80" s="12"/>
      <c r="EL80" s="2"/>
      <c r="EM80" s="2"/>
    </row>
    <row r="81" spans="4:143" ht="18" x14ac:dyDescent="0.2">
      <c r="D81" s="2"/>
      <c r="E81" s="19"/>
      <c r="F81" s="5"/>
      <c r="G81" s="4"/>
      <c r="H81" s="4"/>
      <c r="I81" s="5"/>
      <c r="J81" s="6"/>
      <c r="K81" s="92"/>
      <c r="L81" s="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K81" s="5"/>
      <c r="DL81" s="5"/>
      <c r="DM81" s="5"/>
      <c r="DN81" s="5"/>
      <c r="DO81" s="5"/>
      <c r="DQ81" s="9"/>
      <c r="DR81" s="10"/>
      <c r="DS81" s="261"/>
      <c r="DT81" s="262"/>
      <c r="DU81" s="9"/>
      <c r="DV81" s="9"/>
      <c r="DW81" s="2"/>
      <c r="DX81" s="11"/>
      <c r="DY81" s="12"/>
      <c r="DZ81" s="2"/>
      <c r="EA81" s="2"/>
      <c r="EB81" s="2"/>
      <c r="EC81" s="2"/>
      <c r="ED81" s="10"/>
      <c r="EE81" s="12"/>
      <c r="EF81" s="2"/>
      <c r="EG81" s="2"/>
      <c r="EI81" s="2"/>
      <c r="EJ81" s="10"/>
      <c r="EK81" s="12"/>
      <c r="EL81" s="2"/>
      <c r="EM81" s="2"/>
    </row>
    <row r="82" spans="4:143" ht="18" x14ac:dyDescent="0.2">
      <c r="D82" s="2"/>
      <c r="E82" s="19"/>
      <c r="F82" s="5"/>
      <c r="G82" s="4"/>
      <c r="H82" s="4"/>
      <c r="I82" s="5"/>
      <c r="J82" s="6"/>
      <c r="K82" s="92"/>
      <c r="L82" s="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K82" s="5"/>
      <c r="DL82" s="5"/>
      <c r="DM82" s="5"/>
      <c r="DN82" s="5"/>
      <c r="DO82" s="5"/>
      <c r="DQ82" s="9"/>
      <c r="DR82" s="144"/>
      <c r="DS82" s="261"/>
      <c r="DT82" s="262"/>
      <c r="DU82" s="9"/>
      <c r="DV82" s="9"/>
      <c r="DW82" s="2"/>
      <c r="DX82" s="11"/>
      <c r="DY82" s="12"/>
      <c r="DZ82" s="2"/>
      <c r="EA82" s="2"/>
      <c r="EB82" s="2"/>
      <c r="EC82" s="2"/>
      <c r="ED82" s="10"/>
      <c r="EE82" s="12"/>
      <c r="EF82" s="2"/>
      <c r="EG82" s="2"/>
      <c r="EI82" s="2"/>
      <c r="EJ82" s="10"/>
      <c r="EK82" s="12"/>
      <c r="EL82" s="2"/>
      <c r="EM82" s="2"/>
    </row>
    <row r="83" spans="4:143" ht="18" x14ac:dyDescent="0.2">
      <c r="D83" s="2"/>
      <c r="E83" s="19"/>
      <c r="F83" s="5"/>
      <c r="G83" s="4"/>
      <c r="H83" s="4"/>
      <c r="I83" s="5"/>
      <c r="J83" s="6"/>
      <c r="K83" s="92"/>
      <c r="L83" s="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K83" s="5"/>
      <c r="DL83" s="5"/>
      <c r="DM83" s="5"/>
      <c r="DN83" s="5"/>
      <c r="DO83" s="5"/>
      <c r="DQ83" s="9"/>
      <c r="DR83" s="10"/>
      <c r="DS83" s="261"/>
      <c r="DT83" s="262"/>
      <c r="DU83" s="9"/>
      <c r="DV83" s="9"/>
      <c r="DW83" s="2"/>
      <c r="DX83" s="11"/>
      <c r="DY83" s="12"/>
      <c r="DZ83" s="2"/>
      <c r="EA83" s="2"/>
      <c r="EB83" s="2"/>
      <c r="EC83" s="2"/>
      <c r="ED83" s="10"/>
      <c r="EE83" s="12"/>
      <c r="EF83" s="2"/>
      <c r="EG83" s="2"/>
      <c r="EI83" s="2"/>
      <c r="EJ83" s="10"/>
      <c r="EK83" s="12"/>
      <c r="EL83" s="2"/>
      <c r="EM83" s="2"/>
    </row>
    <row r="84" spans="4:143" ht="18" x14ac:dyDescent="0.2">
      <c r="D84" s="2"/>
      <c r="E84" s="19"/>
      <c r="F84" s="5"/>
      <c r="G84" s="4"/>
      <c r="H84" s="4"/>
      <c r="I84" s="5"/>
      <c r="J84" s="6"/>
      <c r="K84" s="92"/>
      <c r="L84" s="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K84" s="5"/>
      <c r="DL84" s="5"/>
      <c r="DM84" s="5"/>
      <c r="DN84" s="5"/>
      <c r="DO84" s="5"/>
      <c r="DQ84" s="9"/>
      <c r="DR84" s="63"/>
      <c r="DS84" s="47"/>
      <c r="DT84" s="48"/>
      <c r="DU84" s="9"/>
      <c r="DV84" s="9"/>
      <c r="DW84" s="2"/>
      <c r="DX84" s="11"/>
      <c r="DY84" s="12"/>
      <c r="DZ84" s="2"/>
      <c r="EA84" s="2"/>
      <c r="EB84" s="2"/>
      <c r="EC84" s="2"/>
      <c r="ED84" s="10"/>
      <c r="EE84" s="12"/>
      <c r="EF84" s="2"/>
      <c r="EG84" s="2"/>
      <c r="EI84" s="2"/>
      <c r="EJ84" s="10"/>
      <c r="EK84" s="12"/>
      <c r="EL84" s="2"/>
      <c r="EM84" s="2"/>
    </row>
    <row r="85" spans="4:143" ht="18" x14ac:dyDescent="0.2">
      <c r="D85" s="2"/>
      <c r="E85" s="19"/>
      <c r="F85" s="5"/>
      <c r="G85" s="4"/>
      <c r="H85" s="4"/>
      <c r="I85" s="5"/>
      <c r="J85" s="6"/>
      <c r="K85" s="92"/>
      <c r="L85" s="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K85" s="5"/>
      <c r="DL85" s="5"/>
      <c r="DM85" s="5"/>
      <c r="DN85" s="5"/>
      <c r="DO85" s="5"/>
      <c r="DQ85" s="9"/>
      <c r="DR85" s="10"/>
      <c r="DS85" s="9"/>
      <c r="DT85" s="4"/>
      <c r="DU85" s="9"/>
      <c r="DV85" s="9"/>
      <c r="DW85" s="2"/>
      <c r="DX85" s="11"/>
      <c r="DY85" s="12"/>
      <c r="DZ85" s="2"/>
      <c r="EA85" s="2"/>
      <c r="EB85" s="2"/>
      <c r="EC85" s="2"/>
      <c r="ED85" s="10"/>
      <c r="EE85" s="12"/>
      <c r="EF85" s="2"/>
      <c r="EG85" s="2"/>
      <c r="EI85" s="2"/>
      <c r="EJ85" s="10"/>
      <c r="EK85" s="12"/>
      <c r="EL85" s="2"/>
      <c r="EM85" s="2"/>
    </row>
    <row r="86" spans="4:143" ht="18" x14ac:dyDescent="0.2">
      <c r="D86" s="2"/>
      <c r="E86" s="19"/>
      <c r="F86" s="5"/>
      <c r="G86" s="4"/>
      <c r="H86" s="4"/>
      <c r="I86" s="5"/>
      <c r="J86" s="6"/>
      <c r="K86" s="92"/>
      <c r="L86" s="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K86" s="5"/>
      <c r="DL86" s="5"/>
      <c r="DM86" s="5"/>
      <c r="DN86" s="5"/>
      <c r="DO86" s="5"/>
      <c r="DQ86" s="9"/>
      <c r="DR86" s="10"/>
      <c r="DS86" s="9"/>
      <c r="DT86" s="4"/>
      <c r="DU86" s="9"/>
      <c r="DV86" s="9"/>
      <c r="DW86" s="2"/>
      <c r="DX86" s="11"/>
      <c r="DY86" s="12"/>
      <c r="DZ86" s="2"/>
      <c r="EA86" s="2"/>
      <c r="EB86" s="2"/>
      <c r="EC86" s="2"/>
      <c r="ED86" s="10"/>
      <c r="EE86" s="12"/>
      <c r="EF86" s="2"/>
      <c r="EG86" s="2"/>
      <c r="EI86" s="2"/>
      <c r="EJ86" s="10"/>
      <c r="EK86" s="12"/>
      <c r="EL86" s="2"/>
      <c r="EM86" s="2"/>
    </row>
    <row r="87" spans="4:143" ht="18" x14ac:dyDescent="0.2">
      <c r="D87" s="2"/>
      <c r="E87" s="19"/>
      <c r="F87" s="5"/>
      <c r="G87" s="4"/>
      <c r="H87" s="4"/>
      <c r="I87" s="5"/>
      <c r="J87" s="6"/>
      <c r="K87" s="92"/>
      <c r="L87" s="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K87" s="5"/>
      <c r="DL87" s="5"/>
      <c r="DM87" s="5"/>
      <c r="DN87" s="5"/>
      <c r="DO87" s="5"/>
      <c r="DQ87" s="9"/>
      <c r="DR87" s="10"/>
      <c r="DS87" s="9"/>
      <c r="DT87" s="4"/>
      <c r="DU87" s="9"/>
      <c r="DV87" s="9"/>
      <c r="DW87" s="2"/>
      <c r="DX87" s="11"/>
      <c r="DY87" s="12"/>
      <c r="DZ87" s="2"/>
      <c r="EA87" s="2"/>
      <c r="EB87" s="2"/>
      <c r="EC87" s="2"/>
      <c r="ED87" s="10"/>
      <c r="EE87" s="12"/>
      <c r="EF87" s="2"/>
      <c r="EG87" s="2"/>
      <c r="EI87" s="2"/>
      <c r="EJ87" s="10"/>
      <c r="EK87" s="12"/>
      <c r="EL87" s="2"/>
      <c r="EM87" s="2"/>
    </row>
    <row r="88" spans="4:143" ht="18" x14ac:dyDescent="0.2">
      <c r="D88" s="2"/>
      <c r="E88" s="19"/>
      <c r="F88" s="5"/>
      <c r="G88" s="4"/>
      <c r="H88" s="4"/>
      <c r="I88" s="5"/>
      <c r="J88" s="6"/>
      <c r="K88" s="92"/>
      <c r="L88" s="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K88" s="5"/>
      <c r="DL88" s="5"/>
      <c r="DM88" s="5"/>
      <c r="DN88" s="5"/>
      <c r="DO88" s="5"/>
      <c r="DQ88" s="9"/>
      <c r="DR88" s="10"/>
      <c r="DS88" s="9"/>
      <c r="DT88" s="4"/>
      <c r="DU88" s="9"/>
      <c r="DV88" s="9"/>
      <c r="DW88" s="2"/>
      <c r="DX88" s="11"/>
      <c r="DY88" s="12"/>
      <c r="DZ88" s="2"/>
      <c r="EA88" s="2"/>
      <c r="EB88" s="2"/>
      <c r="EC88" s="2"/>
      <c r="ED88" s="10"/>
      <c r="EE88" s="12"/>
      <c r="EF88" s="2"/>
      <c r="EG88" s="2"/>
      <c r="EI88" s="2"/>
      <c r="EJ88" s="10"/>
      <c r="EK88" s="12"/>
      <c r="EL88" s="2"/>
      <c r="EM88" s="2"/>
    </row>
    <row r="89" spans="4:143" ht="18" x14ac:dyDescent="0.2">
      <c r="D89" s="2"/>
      <c r="E89" s="19"/>
      <c r="F89" s="5"/>
      <c r="G89" s="4"/>
      <c r="H89" s="4"/>
      <c r="I89" s="5"/>
      <c r="J89" s="6"/>
      <c r="K89" s="92"/>
      <c r="L89" s="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K89" s="5"/>
      <c r="DL89" s="5"/>
      <c r="DM89" s="5"/>
      <c r="DN89" s="5"/>
      <c r="DO89" s="5"/>
      <c r="DQ89" s="9"/>
      <c r="DR89" s="10"/>
      <c r="DS89" s="9"/>
      <c r="DT89" s="4"/>
      <c r="DU89" s="9"/>
      <c r="DV89" s="9"/>
      <c r="DW89" s="2"/>
      <c r="DX89" s="11"/>
      <c r="DY89" s="12"/>
      <c r="DZ89" s="2"/>
      <c r="EA89" s="2"/>
      <c r="EB89" s="2"/>
      <c r="EC89" s="2"/>
      <c r="ED89" s="10"/>
      <c r="EE89" s="12"/>
      <c r="EF89" s="2"/>
      <c r="EG89" s="2"/>
      <c r="EI89" s="2"/>
      <c r="EJ89" s="10"/>
      <c r="EK89" s="12"/>
      <c r="EL89" s="2"/>
      <c r="EM89" s="2"/>
    </row>
    <row r="90" spans="4:143" ht="18" x14ac:dyDescent="0.2">
      <c r="D90" s="2"/>
      <c r="E90" s="19"/>
      <c r="F90" s="5"/>
      <c r="G90" s="4"/>
      <c r="H90" s="4"/>
      <c r="I90" s="5"/>
      <c r="J90" s="6"/>
      <c r="K90" s="92"/>
      <c r="L90" s="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K90" s="5"/>
      <c r="DL90" s="5"/>
      <c r="DM90" s="5"/>
      <c r="DN90" s="5"/>
      <c r="DO90" s="5"/>
      <c r="DQ90" s="9"/>
      <c r="DR90" s="10"/>
      <c r="DS90" s="9"/>
      <c r="DT90" s="4"/>
      <c r="DU90" s="9"/>
      <c r="DV90" s="9"/>
      <c r="DW90" s="2"/>
      <c r="DX90" s="11"/>
      <c r="DY90" s="12"/>
      <c r="DZ90" s="2"/>
      <c r="EA90" s="2"/>
      <c r="EB90" s="2"/>
      <c r="EC90" s="2"/>
      <c r="ED90" s="10"/>
      <c r="EE90" s="12"/>
      <c r="EF90" s="2"/>
      <c r="EG90" s="2"/>
      <c r="EI90" s="2"/>
      <c r="EJ90" s="10"/>
      <c r="EK90" s="12"/>
      <c r="EL90" s="2"/>
      <c r="EM90" s="2"/>
    </row>
    <row r="91" spans="4:143" ht="18" x14ac:dyDescent="0.2">
      <c r="D91" s="2"/>
      <c r="E91" s="19"/>
      <c r="F91" s="5"/>
      <c r="G91" s="4"/>
      <c r="H91" s="4"/>
      <c r="I91" s="5"/>
      <c r="J91" s="6"/>
      <c r="K91" s="92"/>
      <c r="L91" s="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K91" s="5"/>
      <c r="DL91" s="5"/>
      <c r="DM91" s="5"/>
      <c r="DN91" s="5"/>
      <c r="DO91" s="5"/>
      <c r="DQ91" s="9"/>
      <c r="DR91" s="10"/>
      <c r="DS91" s="9"/>
      <c r="DT91" s="4"/>
      <c r="DU91" s="9"/>
      <c r="DV91" s="9"/>
      <c r="DW91" s="2"/>
      <c r="DX91" s="11"/>
      <c r="DY91" s="12"/>
      <c r="DZ91" s="2"/>
      <c r="EA91" s="2"/>
      <c r="EB91" s="2"/>
      <c r="EC91" s="2"/>
      <c r="ED91" s="10"/>
      <c r="EE91" s="12"/>
      <c r="EF91" s="2"/>
      <c r="EG91" s="2"/>
      <c r="EI91" s="2"/>
      <c r="EJ91" s="10"/>
      <c r="EK91" s="12"/>
      <c r="EL91" s="2"/>
      <c r="EM91" s="2"/>
    </row>
    <row r="92" spans="4:143" ht="18" x14ac:dyDescent="0.2">
      <c r="D92" s="2"/>
      <c r="E92" s="19"/>
      <c r="F92" s="5"/>
      <c r="G92" s="4"/>
      <c r="H92" s="4"/>
      <c r="I92" s="5"/>
      <c r="J92" s="6"/>
      <c r="K92" s="92"/>
      <c r="L92" s="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K92" s="5"/>
      <c r="DL92" s="5"/>
      <c r="DM92" s="5"/>
      <c r="DN92" s="5"/>
      <c r="DO92" s="5"/>
      <c r="DQ92" s="9"/>
      <c r="DR92" s="10"/>
      <c r="DS92" s="9"/>
      <c r="DT92" s="4"/>
      <c r="DU92" s="9"/>
      <c r="DV92" s="9"/>
      <c r="DW92" s="2"/>
      <c r="DX92" s="11"/>
      <c r="DY92" s="12"/>
      <c r="DZ92" s="2"/>
      <c r="EA92" s="2"/>
      <c r="EB92" s="2"/>
      <c r="EC92" s="2"/>
      <c r="ED92" s="10"/>
      <c r="EE92" s="12"/>
      <c r="EF92" s="2"/>
      <c r="EG92" s="2"/>
      <c r="EI92" s="2"/>
      <c r="EJ92" s="10"/>
      <c r="EK92" s="12"/>
      <c r="EL92" s="2"/>
      <c r="EM92" s="2"/>
    </row>
    <row r="93" spans="4:143" ht="18" x14ac:dyDescent="0.2">
      <c r="D93" s="2"/>
      <c r="E93" s="19"/>
      <c r="F93" s="5"/>
      <c r="G93" s="4"/>
      <c r="H93" s="4"/>
      <c r="I93" s="5"/>
      <c r="J93" s="6"/>
      <c r="K93" s="92"/>
      <c r="L93" s="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K93" s="5"/>
      <c r="DL93" s="5"/>
      <c r="DM93" s="5"/>
      <c r="DN93" s="5"/>
      <c r="DO93" s="5"/>
      <c r="DQ93" s="9"/>
      <c r="DR93" s="10"/>
      <c r="DS93" s="9"/>
      <c r="DT93" s="4"/>
      <c r="DU93" s="9"/>
      <c r="DV93" s="9"/>
      <c r="DW93" s="2"/>
      <c r="DX93" s="11"/>
      <c r="DY93" s="12"/>
      <c r="DZ93" s="2"/>
      <c r="EA93" s="2"/>
      <c r="EB93" s="2"/>
      <c r="EC93" s="2"/>
      <c r="ED93" s="10"/>
      <c r="EE93" s="12"/>
      <c r="EF93" s="2"/>
      <c r="EG93" s="2"/>
      <c r="EI93" s="2"/>
      <c r="EJ93" s="10"/>
      <c r="EK93" s="12"/>
      <c r="EL93" s="2"/>
      <c r="EM93" s="2"/>
    </row>
    <row r="94" spans="4:143" ht="18" x14ac:dyDescent="0.2">
      <c r="D94" s="2"/>
      <c r="E94" s="19"/>
      <c r="F94" s="5"/>
      <c r="G94" s="4"/>
      <c r="H94" s="4"/>
      <c r="I94" s="5"/>
      <c r="J94" s="6"/>
      <c r="K94" s="92"/>
      <c r="L94" s="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K94" s="5"/>
      <c r="DL94" s="5"/>
      <c r="DM94" s="5"/>
      <c r="DN94" s="5"/>
      <c r="DO94" s="5"/>
      <c r="DQ94" s="9"/>
      <c r="DR94" s="10"/>
      <c r="DS94" s="9"/>
      <c r="DT94" s="4"/>
      <c r="DU94" s="9"/>
      <c r="DV94" s="9"/>
      <c r="DW94" s="2"/>
      <c r="DX94" s="11"/>
      <c r="DY94" s="12"/>
      <c r="DZ94" s="2"/>
      <c r="EA94" s="2"/>
      <c r="EB94" s="2"/>
      <c r="EC94" s="2"/>
      <c r="ED94" s="10"/>
      <c r="EE94" s="12"/>
      <c r="EF94" s="2"/>
      <c r="EG94" s="2"/>
      <c r="EI94" s="2"/>
      <c r="EJ94" s="10"/>
      <c r="EK94" s="12"/>
      <c r="EL94" s="2"/>
      <c r="EM94" s="2"/>
    </row>
    <row r="95" spans="4:143" ht="18" x14ac:dyDescent="0.2">
      <c r="D95" s="2"/>
      <c r="E95" s="19"/>
      <c r="F95" s="5"/>
      <c r="G95" s="4"/>
      <c r="H95" s="4"/>
      <c r="I95" s="5"/>
      <c r="J95" s="6"/>
      <c r="K95" s="92"/>
      <c r="L95" s="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K95" s="5"/>
      <c r="DL95" s="5"/>
      <c r="DM95" s="5"/>
      <c r="DN95" s="5"/>
      <c r="DO95" s="5"/>
      <c r="DQ95" s="9"/>
      <c r="DR95" s="10"/>
      <c r="DS95" s="9"/>
      <c r="DT95" s="4"/>
      <c r="DU95" s="9"/>
      <c r="DV95" s="9"/>
      <c r="DW95" s="2"/>
      <c r="DX95" s="11"/>
      <c r="DY95" s="12"/>
      <c r="DZ95" s="2"/>
      <c r="EA95" s="2"/>
      <c r="EB95" s="2"/>
      <c r="EC95" s="2"/>
      <c r="ED95" s="10"/>
      <c r="EE95" s="12"/>
      <c r="EF95" s="2"/>
      <c r="EG95" s="2"/>
      <c r="EI95" s="2"/>
      <c r="EJ95" s="10"/>
      <c r="EK95" s="12"/>
      <c r="EL95" s="2"/>
      <c r="EM95" s="2"/>
    </row>
    <row r="96" spans="4:143" ht="18" x14ac:dyDescent="0.2">
      <c r="D96" s="2"/>
      <c r="E96" s="19"/>
      <c r="F96" s="5"/>
      <c r="G96" s="4"/>
      <c r="H96" s="4"/>
      <c r="I96" s="5"/>
      <c r="J96" s="6"/>
      <c r="K96" s="92"/>
      <c r="L96" s="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K96" s="5"/>
      <c r="DL96" s="5"/>
      <c r="DM96" s="5"/>
      <c r="DN96" s="5"/>
      <c r="DO96" s="5"/>
      <c r="DQ96" s="9"/>
      <c r="DR96" s="10"/>
      <c r="DS96" s="9"/>
      <c r="DT96" s="4"/>
      <c r="DU96" s="9"/>
      <c r="DV96" s="9"/>
      <c r="DW96" s="2"/>
      <c r="DX96" s="11"/>
      <c r="DY96" s="12"/>
      <c r="DZ96" s="2"/>
      <c r="EA96" s="2"/>
      <c r="EB96" s="2"/>
      <c r="EC96" s="2"/>
      <c r="ED96" s="10"/>
      <c r="EE96" s="12"/>
      <c r="EF96" s="2"/>
      <c r="EG96" s="2"/>
      <c r="EI96" s="2"/>
      <c r="EJ96" s="10"/>
      <c r="EK96" s="12"/>
      <c r="EL96" s="2"/>
      <c r="EM96" s="2"/>
    </row>
    <row r="97" spans="4:143" ht="18" x14ac:dyDescent="0.2">
      <c r="D97" s="2"/>
      <c r="E97" s="19"/>
      <c r="F97" s="5"/>
      <c r="G97" s="4"/>
      <c r="H97" s="4"/>
      <c r="I97" s="5"/>
      <c r="J97" s="6"/>
      <c r="K97" s="92"/>
      <c r="L97" s="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K97" s="5"/>
      <c r="DL97" s="5"/>
      <c r="DM97" s="5"/>
      <c r="DN97" s="5"/>
      <c r="DO97" s="5"/>
      <c r="DQ97" s="9"/>
      <c r="DR97" s="10"/>
      <c r="DS97" s="9"/>
      <c r="DT97" s="4"/>
      <c r="DU97" s="9"/>
      <c r="DV97" s="9"/>
      <c r="DW97" s="2"/>
      <c r="DX97" s="11"/>
      <c r="DY97" s="12"/>
      <c r="DZ97" s="2"/>
      <c r="EA97" s="2"/>
      <c r="EB97" s="2"/>
      <c r="EC97" s="2"/>
      <c r="ED97" s="10"/>
      <c r="EE97" s="12"/>
      <c r="EF97" s="2"/>
      <c r="EG97" s="2"/>
      <c r="EI97" s="2"/>
      <c r="EJ97" s="10"/>
      <c r="EK97" s="12"/>
      <c r="EL97" s="2"/>
      <c r="EM97" s="2"/>
    </row>
    <row r="98" spans="4:143" ht="18" x14ac:dyDescent="0.2">
      <c r="D98" s="2"/>
      <c r="E98" s="19"/>
      <c r="F98" s="5"/>
      <c r="G98" s="4"/>
      <c r="H98" s="4"/>
      <c r="I98" s="5"/>
      <c r="J98" s="6"/>
      <c r="K98" s="92"/>
      <c r="L98" s="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K98" s="5"/>
      <c r="DL98" s="5"/>
      <c r="DM98" s="5"/>
      <c r="DN98" s="5"/>
      <c r="DO98" s="5"/>
      <c r="DQ98" s="9"/>
      <c r="DR98" s="10"/>
      <c r="DS98" s="9"/>
      <c r="DT98" s="4"/>
      <c r="DU98" s="9"/>
      <c r="DV98" s="9"/>
      <c r="DW98" s="2"/>
      <c r="DX98" s="11"/>
      <c r="DY98" s="12"/>
      <c r="DZ98" s="2"/>
      <c r="EA98" s="2"/>
      <c r="EB98" s="2"/>
      <c r="EC98" s="2"/>
      <c r="ED98" s="10"/>
      <c r="EE98" s="12"/>
      <c r="EF98" s="2"/>
      <c r="EG98" s="2"/>
      <c r="EI98" s="2"/>
      <c r="EJ98" s="10"/>
      <c r="EK98" s="12"/>
      <c r="EL98" s="2"/>
      <c r="EM98" s="2"/>
    </row>
    <row r="99" spans="4:143" ht="18" x14ac:dyDescent="0.2">
      <c r="D99" s="2"/>
      <c r="E99" s="19"/>
      <c r="F99" s="5"/>
      <c r="G99" s="4"/>
      <c r="H99" s="4"/>
      <c r="I99" s="5"/>
      <c r="J99" s="6"/>
      <c r="K99" s="92"/>
      <c r="L99" s="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K99" s="5"/>
      <c r="DL99" s="5"/>
      <c r="DM99" s="5"/>
      <c r="DN99" s="5"/>
      <c r="DO99" s="5"/>
      <c r="DQ99" s="9"/>
      <c r="DR99" s="10"/>
      <c r="DS99" s="9"/>
      <c r="DT99" s="4"/>
      <c r="DU99" s="9"/>
      <c r="DV99" s="9"/>
      <c r="DW99" s="2"/>
      <c r="DX99" s="11"/>
      <c r="DY99" s="12"/>
      <c r="DZ99" s="2"/>
      <c r="EA99" s="2"/>
      <c r="EB99" s="2"/>
      <c r="EC99" s="2"/>
      <c r="ED99" s="10"/>
      <c r="EE99" s="12"/>
      <c r="EF99" s="2"/>
      <c r="EG99" s="2"/>
      <c r="EI99" s="2"/>
      <c r="EJ99" s="10"/>
      <c r="EK99" s="12"/>
      <c r="EL99" s="2"/>
      <c r="EM99" s="2"/>
    </row>
    <row r="100" spans="4:143" ht="18" x14ac:dyDescent="0.2">
      <c r="D100" s="2"/>
      <c r="E100" s="19"/>
      <c r="F100" s="5"/>
      <c r="G100" s="4"/>
      <c r="H100" s="4"/>
      <c r="I100" s="5"/>
      <c r="J100" s="6"/>
      <c r="K100" s="92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K100" s="5"/>
      <c r="DL100" s="5"/>
      <c r="DM100" s="5"/>
      <c r="DN100" s="5"/>
      <c r="DO100" s="5"/>
      <c r="DQ100" s="9"/>
      <c r="DR100" s="10"/>
      <c r="DS100" s="9"/>
      <c r="DT100" s="4"/>
      <c r="DU100" s="9"/>
      <c r="DV100" s="9"/>
      <c r="DW100" s="2"/>
      <c r="DX100" s="11"/>
      <c r="DY100" s="12"/>
      <c r="DZ100" s="2"/>
      <c r="EA100" s="2"/>
      <c r="EB100" s="2"/>
      <c r="EC100" s="2"/>
      <c r="ED100" s="10"/>
      <c r="EE100" s="12"/>
      <c r="EF100" s="2"/>
      <c r="EG100" s="2"/>
      <c r="EI100" s="2"/>
      <c r="EJ100" s="10"/>
      <c r="EK100" s="12"/>
      <c r="EL100" s="2"/>
      <c r="EM100" s="2"/>
    </row>
    <row r="101" spans="4:143" ht="18" x14ac:dyDescent="0.2">
      <c r="D101" s="2"/>
      <c r="E101" s="19"/>
      <c r="F101" s="5"/>
      <c r="G101" s="4"/>
      <c r="H101" s="4"/>
      <c r="I101" s="5"/>
      <c r="J101" s="6"/>
      <c r="K101" s="92"/>
      <c r="L101" s="7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K101" s="5"/>
      <c r="DL101" s="5"/>
      <c r="DM101" s="5"/>
      <c r="DN101" s="5"/>
      <c r="DO101" s="5"/>
      <c r="DQ101" s="9"/>
      <c r="DR101" s="10"/>
      <c r="DS101" s="9"/>
      <c r="DT101" s="4"/>
      <c r="DU101" s="9"/>
      <c r="DV101" s="9"/>
      <c r="DW101" s="2"/>
      <c r="DX101" s="11"/>
      <c r="DY101" s="12"/>
      <c r="DZ101" s="2"/>
      <c r="EA101" s="2"/>
      <c r="EB101" s="2"/>
      <c r="EC101" s="2"/>
      <c r="ED101" s="10"/>
      <c r="EE101" s="12"/>
      <c r="EF101" s="2"/>
      <c r="EG101" s="2"/>
      <c r="EI101" s="2"/>
      <c r="EJ101" s="10"/>
      <c r="EK101" s="12"/>
      <c r="EL101" s="2"/>
      <c r="EM101" s="2"/>
    </row>
    <row r="102" spans="4:143" ht="18" x14ac:dyDescent="0.2">
      <c r="D102" s="2"/>
      <c r="E102" s="19"/>
      <c r="F102" s="5"/>
      <c r="G102" s="4"/>
      <c r="H102" s="4"/>
      <c r="I102" s="5"/>
      <c r="J102" s="6"/>
      <c r="K102" s="92"/>
      <c r="L102" s="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K102" s="5"/>
      <c r="DL102" s="5"/>
      <c r="DM102" s="5"/>
      <c r="DN102" s="5"/>
      <c r="DO102" s="5"/>
      <c r="DQ102" s="9"/>
      <c r="DR102" s="10"/>
      <c r="DS102" s="9"/>
      <c r="DT102" s="4"/>
      <c r="DU102" s="9"/>
      <c r="DV102" s="9"/>
      <c r="DW102" s="2"/>
      <c r="DX102" s="11"/>
      <c r="DY102" s="12"/>
      <c r="DZ102" s="2"/>
      <c r="EA102" s="2"/>
      <c r="EB102" s="2"/>
      <c r="EC102" s="2"/>
      <c r="ED102" s="10"/>
      <c r="EE102" s="12"/>
      <c r="EF102" s="2"/>
      <c r="EG102" s="2"/>
      <c r="EI102" s="2"/>
      <c r="EJ102" s="10"/>
      <c r="EK102" s="12"/>
      <c r="EL102" s="2"/>
      <c r="EM102" s="2"/>
    </row>
    <row r="103" spans="4:143" ht="18" x14ac:dyDescent="0.2">
      <c r="D103" s="2"/>
      <c r="E103" s="19"/>
      <c r="F103" s="5"/>
      <c r="G103" s="4"/>
      <c r="H103" s="4"/>
      <c r="I103" s="5"/>
      <c r="J103" s="6"/>
      <c r="K103" s="92"/>
      <c r="L103" s="7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K103" s="5"/>
      <c r="DL103" s="5"/>
      <c r="DM103" s="5"/>
      <c r="DN103" s="5"/>
      <c r="DO103" s="5"/>
      <c r="DQ103" s="9"/>
      <c r="DR103" s="10"/>
      <c r="DS103" s="9"/>
      <c r="DT103" s="4"/>
      <c r="DU103" s="9"/>
      <c r="DV103" s="9"/>
      <c r="DW103" s="2"/>
      <c r="DX103" s="11"/>
      <c r="DY103" s="12"/>
      <c r="DZ103" s="2"/>
      <c r="EA103" s="2"/>
      <c r="EB103" s="2"/>
      <c r="EC103" s="2"/>
      <c r="ED103" s="10"/>
      <c r="EE103" s="12"/>
      <c r="EF103" s="2"/>
      <c r="EG103" s="2"/>
      <c r="EI103" s="2"/>
      <c r="EJ103" s="10"/>
      <c r="EK103" s="12"/>
      <c r="EL103" s="2"/>
      <c r="EM103" s="2"/>
    </row>
    <row r="104" spans="4:143" ht="18" x14ac:dyDescent="0.2">
      <c r="D104" s="2"/>
      <c r="E104" s="19"/>
      <c r="F104" s="5"/>
      <c r="G104" s="4"/>
      <c r="H104" s="4"/>
      <c r="I104" s="5"/>
      <c r="J104" s="6"/>
      <c r="K104" s="92"/>
      <c r="L104" s="7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K104" s="5"/>
      <c r="DL104" s="5"/>
      <c r="DM104" s="5"/>
      <c r="DN104" s="5"/>
      <c r="DO104" s="5"/>
      <c r="DQ104" s="9"/>
      <c r="DR104" s="10"/>
      <c r="DS104" s="9"/>
      <c r="DT104" s="4"/>
      <c r="DU104" s="9"/>
      <c r="DV104" s="9"/>
      <c r="DW104" s="2"/>
      <c r="DX104" s="11"/>
      <c r="DY104" s="12"/>
      <c r="DZ104" s="2"/>
      <c r="EA104" s="2"/>
      <c r="EB104" s="2"/>
      <c r="EC104" s="2"/>
      <c r="ED104" s="10"/>
      <c r="EE104" s="12"/>
      <c r="EF104" s="2"/>
      <c r="EG104" s="2"/>
      <c r="EI104" s="2"/>
      <c r="EJ104" s="10"/>
      <c r="EK104" s="12"/>
      <c r="EL104" s="2"/>
      <c r="EM104" s="2"/>
    </row>
    <row r="105" spans="4:143" ht="18" x14ac:dyDescent="0.2">
      <c r="D105" s="2"/>
      <c r="E105" s="19"/>
      <c r="F105" s="5"/>
      <c r="G105" s="4"/>
      <c r="H105" s="4"/>
      <c r="I105" s="5"/>
      <c r="J105" s="6"/>
      <c r="K105" s="92"/>
      <c r="L105" s="7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K105" s="5"/>
      <c r="DL105" s="5"/>
      <c r="DM105" s="5"/>
      <c r="DN105" s="5"/>
      <c r="DO105" s="5"/>
      <c r="DQ105" s="9"/>
      <c r="DR105" s="10"/>
      <c r="DS105" s="9"/>
      <c r="DT105" s="4"/>
      <c r="DU105" s="9"/>
      <c r="DV105" s="9"/>
      <c r="DW105" s="2"/>
      <c r="DX105" s="11"/>
      <c r="DY105" s="12"/>
      <c r="DZ105" s="2"/>
      <c r="EA105" s="2"/>
      <c r="EB105" s="2"/>
      <c r="EC105" s="2"/>
      <c r="ED105" s="10"/>
      <c r="EE105" s="12"/>
      <c r="EF105" s="2"/>
      <c r="EG105" s="2"/>
      <c r="EI105" s="2"/>
      <c r="EJ105" s="10"/>
      <c r="EK105" s="12"/>
      <c r="EL105" s="2"/>
      <c r="EM105" s="2"/>
    </row>
    <row r="106" spans="4:143" ht="18" x14ac:dyDescent="0.2">
      <c r="D106" s="2"/>
      <c r="E106" s="19"/>
      <c r="F106" s="5"/>
      <c r="G106" s="4"/>
      <c r="H106" s="4"/>
      <c r="I106" s="5"/>
      <c r="J106" s="6"/>
      <c r="K106" s="92"/>
      <c r="L106" s="7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K106" s="5"/>
      <c r="DL106" s="5"/>
      <c r="DM106" s="5"/>
      <c r="DN106" s="5"/>
      <c r="DO106" s="5"/>
      <c r="DQ106" s="9"/>
      <c r="DR106" s="10"/>
      <c r="DS106" s="9"/>
      <c r="DT106" s="4"/>
      <c r="DU106" s="9"/>
      <c r="DV106" s="9"/>
      <c r="DW106" s="2"/>
      <c r="DX106" s="11"/>
      <c r="DY106" s="12"/>
      <c r="DZ106" s="2"/>
      <c r="EA106" s="2"/>
      <c r="EB106" s="2"/>
      <c r="EC106" s="2"/>
      <c r="ED106" s="10"/>
      <c r="EE106" s="12"/>
      <c r="EF106" s="2"/>
      <c r="EG106" s="2"/>
      <c r="EI106" s="2"/>
      <c r="EJ106" s="10"/>
      <c r="EK106" s="12"/>
      <c r="EL106" s="2"/>
      <c r="EM106" s="2"/>
    </row>
    <row r="107" spans="4:143" ht="18" x14ac:dyDescent="0.2">
      <c r="D107" s="2"/>
      <c r="E107" s="19"/>
      <c r="F107" s="5"/>
      <c r="G107" s="4"/>
      <c r="H107" s="4"/>
      <c r="I107" s="5"/>
      <c r="J107" s="6"/>
      <c r="K107" s="92"/>
      <c r="L107" s="7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K107" s="5"/>
      <c r="DL107" s="5"/>
      <c r="DM107" s="5"/>
      <c r="DN107" s="5"/>
      <c r="DO107" s="5"/>
      <c r="DQ107" s="9"/>
      <c r="DR107" s="10"/>
      <c r="DS107" s="9"/>
      <c r="DT107" s="4"/>
      <c r="DU107" s="9"/>
      <c r="DV107" s="9"/>
      <c r="DW107" s="2"/>
      <c r="DX107" s="11"/>
      <c r="DY107" s="12"/>
      <c r="DZ107" s="2"/>
      <c r="EA107" s="2"/>
      <c r="EB107" s="2"/>
      <c r="EC107" s="2"/>
      <c r="ED107" s="10"/>
      <c r="EE107" s="12"/>
      <c r="EF107" s="2"/>
      <c r="EG107" s="2"/>
      <c r="EI107" s="2"/>
      <c r="EJ107" s="10"/>
      <c r="EK107" s="12"/>
      <c r="EL107" s="2"/>
      <c r="EM107" s="2"/>
    </row>
    <row r="108" spans="4:143" ht="18" x14ac:dyDescent="0.2">
      <c r="D108" s="2"/>
      <c r="E108" s="19"/>
      <c r="F108" s="5"/>
      <c r="G108" s="4"/>
      <c r="H108" s="4"/>
      <c r="I108" s="5"/>
      <c r="J108" s="6"/>
      <c r="K108" s="92"/>
      <c r="L108" s="7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K108" s="5"/>
      <c r="DL108" s="5"/>
      <c r="DM108" s="5"/>
      <c r="DN108" s="5"/>
      <c r="DO108" s="5"/>
      <c r="DQ108" s="9"/>
      <c r="DR108" s="10"/>
      <c r="DS108" s="9"/>
      <c r="DT108" s="4"/>
      <c r="DU108" s="9"/>
      <c r="DV108" s="9"/>
      <c r="DW108" s="2"/>
      <c r="DX108" s="11"/>
      <c r="DY108" s="12"/>
      <c r="DZ108" s="2"/>
      <c r="EA108" s="2"/>
      <c r="EB108" s="2"/>
      <c r="EC108" s="2"/>
      <c r="ED108" s="10"/>
      <c r="EE108" s="12"/>
      <c r="EF108" s="2"/>
      <c r="EG108" s="2"/>
      <c r="EI108" s="2"/>
      <c r="EJ108" s="10"/>
      <c r="EK108" s="12"/>
      <c r="EL108" s="2"/>
      <c r="EM108" s="2"/>
    </row>
    <row r="109" spans="4:143" ht="18" x14ac:dyDescent="0.2">
      <c r="D109" s="2"/>
      <c r="E109" s="19"/>
      <c r="F109" s="5"/>
      <c r="G109" s="4"/>
      <c r="H109" s="4"/>
      <c r="I109" s="5"/>
      <c r="J109" s="6"/>
      <c r="K109" s="92"/>
      <c r="L109" s="7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K109" s="5"/>
      <c r="DL109" s="5"/>
      <c r="DM109" s="5"/>
      <c r="DN109" s="5"/>
      <c r="DO109" s="5"/>
      <c r="DQ109" s="9"/>
      <c r="DR109" s="10"/>
      <c r="DS109" s="9"/>
      <c r="DT109" s="4"/>
      <c r="DU109" s="9"/>
      <c r="DV109" s="9"/>
      <c r="DW109" s="2"/>
      <c r="DX109" s="11"/>
      <c r="DY109" s="12"/>
      <c r="DZ109" s="2"/>
      <c r="EA109" s="2"/>
      <c r="EB109" s="2"/>
      <c r="EC109" s="2"/>
      <c r="ED109" s="10"/>
      <c r="EE109" s="12"/>
      <c r="EF109" s="2"/>
      <c r="EG109" s="2"/>
      <c r="EI109" s="2"/>
      <c r="EJ109" s="10"/>
      <c r="EK109" s="12"/>
      <c r="EL109" s="2"/>
      <c r="EM109" s="2"/>
    </row>
    <row r="110" spans="4:143" ht="18" x14ac:dyDescent="0.2">
      <c r="D110" s="2"/>
      <c r="E110" s="19"/>
      <c r="F110" s="5"/>
      <c r="G110" s="4"/>
      <c r="H110" s="4"/>
      <c r="I110" s="5"/>
      <c r="J110" s="6"/>
      <c r="K110" s="92"/>
      <c r="L110" s="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K110" s="5"/>
      <c r="DL110" s="5"/>
      <c r="DM110" s="5"/>
      <c r="DN110" s="5"/>
      <c r="DO110" s="5"/>
      <c r="DQ110" s="9"/>
      <c r="DR110" s="10"/>
      <c r="DS110" s="9"/>
      <c r="DT110" s="4"/>
      <c r="DU110" s="9"/>
      <c r="DV110" s="9"/>
      <c r="DW110" s="2"/>
      <c r="DX110" s="11"/>
      <c r="DY110" s="12"/>
      <c r="DZ110" s="2"/>
      <c r="EA110" s="2"/>
      <c r="EB110" s="2"/>
      <c r="EC110" s="2"/>
      <c r="ED110" s="10"/>
      <c r="EE110" s="12"/>
      <c r="EF110" s="2"/>
      <c r="EG110" s="2"/>
      <c r="EI110" s="2"/>
      <c r="EJ110" s="10"/>
      <c r="EK110" s="12"/>
      <c r="EL110" s="2"/>
      <c r="EM110" s="2"/>
    </row>
    <row r="111" spans="4:143" ht="18" x14ac:dyDescent="0.2">
      <c r="D111" s="2"/>
      <c r="E111" s="19"/>
      <c r="F111" s="5"/>
      <c r="G111" s="4"/>
      <c r="H111" s="4"/>
      <c r="I111" s="5"/>
      <c r="J111" s="6"/>
      <c r="K111" s="92"/>
      <c r="L111" s="7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K111" s="5"/>
      <c r="DL111" s="5"/>
      <c r="DM111" s="5"/>
      <c r="DN111" s="5"/>
      <c r="DO111" s="5"/>
      <c r="DQ111" s="9"/>
      <c r="DR111" s="10"/>
      <c r="DS111" s="9"/>
      <c r="DT111" s="4"/>
      <c r="DU111" s="9"/>
      <c r="DV111" s="9"/>
      <c r="DW111" s="2"/>
      <c r="DX111" s="11"/>
      <c r="DY111" s="12"/>
      <c r="DZ111" s="2"/>
      <c r="EA111" s="2"/>
      <c r="EB111" s="2"/>
      <c r="EC111" s="2"/>
      <c r="ED111" s="10"/>
      <c r="EE111" s="12"/>
      <c r="EF111" s="2"/>
      <c r="EG111" s="2"/>
      <c r="EI111" s="2"/>
      <c r="EJ111" s="10"/>
      <c r="EK111" s="12"/>
      <c r="EL111" s="2"/>
      <c r="EM111" s="2"/>
    </row>
    <row r="112" spans="4:143" ht="18" x14ac:dyDescent="0.2">
      <c r="D112" s="2"/>
      <c r="E112" s="19"/>
      <c r="F112" s="5"/>
      <c r="G112" s="4"/>
      <c r="H112" s="4"/>
      <c r="I112" s="5"/>
      <c r="J112" s="6"/>
      <c r="K112" s="92"/>
      <c r="L112" s="7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K112" s="5"/>
      <c r="DL112" s="5"/>
      <c r="DM112" s="5"/>
      <c r="DN112" s="5"/>
      <c r="DO112" s="5"/>
      <c r="DQ112" s="9"/>
      <c r="DR112" s="10"/>
      <c r="DS112" s="9"/>
      <c r="DT112" s="4"/>
      <c r="DU112" s="9"/>
      <c r="DV112" s="9"/>
      <c r="DW112" s="2"/>
      <c r="DX112" s="11"/>
      <c r="DY112" s="12"/>
      <c r="DZ112" s="2"/>
      <c r="EA112" s="2"/>
      <c r="EB112" s="2"/>
      <c r="EC112" s="2"/>
      <c r="ED112" s="10"/>
      <c r="EE112" s="12"/>
      <c r="EF112" s="2"/>
      <c r="EG112" s="2"/>
      <c r="EI112" s="2"/>
      <c r="EJ112" s="10"/>
      <c r="EK112" s="12"/>
      <c r="EL112" s="2"/>
      <c r="EM112" s="2"/>
    </row>
    <row r="113" spans="4:143" ht="18" x14ac:dyDescent="0.2">
      <c r="D113" s="2"/>
      <c r="E113" s="19"/>
      <c r="F113" s="5"/>
      <c r="G113" s="4"/>
      <c r="H113" s="4"/>
      <c r="I113" s="5"/>
      <c r="J113" s="6"/>
      <c r="K113" s="92"/>
      <c r="L113" s="7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K113" s="5"/>
      <c r="DL113" s="5"/>
      <c r="DM113" s="5"/>
      <c r="DN113" s="5"/>
      <c r="DO113" s="5"/>
      <c r="DQ113" s="9"/>
      <c r="DR113" s="10"/>
      <c r="DS113" s="9"/>
      <c r="DT113" s="4"/>
      <c r="DU113" s="9"/>
      <c r="DV113" s="9"/>
      <c r="DW113" s="2"/>
      <c r="DX113" s="11"/>
      <c r="DY113" s="12"/>
      <c r="DZ113" s="2"/>
      <c r="EA113" s="2"/>
      <c r="EB113" s="2"/>
      <c r="EC113" s="2"/>
      <c r="ED113" s="10"/>
      <c r="EE113" s="12"/>
      <c r="EF113" s="2"/>
      <c r="EG113" s="2"/>
      <c r="EI113" s="2"/>
      <c r="EJ113" s="10"/>
      <c r="EK113" s="12"/>
      <c r="EL113" s="2"/>
      <c r="EM113" s="2"/>
    </row>
    <row r="114" spans="4:143" ht="18" x14ac:dyDescent="0.2">
      <c r="D114" s="2"/>
      <c r="E114" s="19"/>
      <c r="F114" s="5"/>
      <c r="G114" s="4"/>
      <c r="H114" s="4"/>
      <c r="I114" s="5"/>
      <c r="J114" s="6"/>
      <c r="K114" s="92"/>
      <c r="L114" s="7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K114" s="5"/>
      <c r="DL114" s="5"/>
      <c r="DM114" s="5"/>
      <c r="DN114" s="5"/>
      <c r="DO114" s="5"/>
      <c r="DQ114" s="9"/>
      <c r="DR114" s="10"/>
      <c r="DS114" s="9"/>
      <c r="DT114" s="4"/>
      <c r="DU114" s="9"/>
      <c r="DV114" s="9"/>
      <c r="DW114" s="2"/>
      <c r="DX114" s="11"/>
      <c r="DY114" s="12"/>
      <c r="DZ114" s="2"/>
      <c r="EA114" s="2"/>
      <c r="EB114" s="2"/>
      <c r="EC114" s="2"/>
      <c r="ED114" s="10"/>
      <c r="EE114" s="12"/>
      <c r="EF114" s="2"/>
      <c r="EG114" s="2"/>
      <c r="EI114" s="2"/>
      <c r="EJ114" s="10"/>
      <c r="EK114" s="12"/>
      <c r="EL114" s="2"/>
      <c r="EM114" s="2"/>
    </row>
    <row r="115" spans="4:143" ht="18" x14ac:dyDescent="0.2">
      <c r="D115" s="2"/>
      <c r="E115" s="19"/>
      <c r="F115" s="5"/>
      <c r="G115" s="4"/>
      <c r="H115" s="4"/>
      <c r="I115" s="5"/>
      <c r="J115" s="6"/>
      <c r="K115" s="92"/>
      <c r="L115" s="7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K115" s="5"/>
      <c r="DL115" s="5"/>
      <c r="DM115" s="5"/>
      <c r="DN115" s="5"/>
      <c r="DO115" s="5"/>
      <c r="DQ115" s="9"/>
      <c r="DR115" s="10"/>
      <c r="DS115" s="9"/>
      <c r="DT115" s="4"/>
      <c r="DU115" s="9"/>
      <c r="DV115" s="9"/>
      <c r="DW115" s="2"/>
      <c r="DX115" s="11"/>
      <c r="DY115" s="12"/>
      <c r="DZ115" s="2"/>
      <c r="EA115" s="2"/>
      <c r="EB115" s="2"/>
      <c r="EC115" s="2"/>
      <c r="ED115" s="10"/>
      <c r="EE115" s="12"/>
      <c r="EF115" s="2"/>
      <c r="EG115" s="2"/>
      <c r="EI115" s="2"/>
      <c r="EJ115" s="10"/>
      <c r="EK115" s="12"/>
      <c r="EL115" s="2"/>
      <c r="EM115" s="2"/>
    </row>
    <row r="116" spans="4:143" ht="18" x14ac:dyDescent="0.2">
      <c r="D116" s="2"/>
      <c r="E116" s="19"/>
      <c r="F116" s="5"/>
      <c r="G116" s="4"/>
      <c r="H116" s="4"/>
      <c r="I116" s="5"/>
      <c r="J116" s="6"/>
      <c r="K116" s="92"/>
      <c r="L116" s="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K116" s="5"/>
      <c r="DL116" s="5"/>
      <c r="DM116" s="5"/>
      <c r="DN116" s="5"/>
      <c r="DO116" s="5"/>
      <c r="DQ116" s="9"/>
      <c r="DR116" s="10"/>
      <c r="DS116" s="9"/>
      <c r="DT116" s="4"/>
      <c r="DU116" s="9"/>
      <c r="DV116" s="9"/>
      <c r="DW116" s="2"/>
      <c r="DX116" s="11"/>
      <c r="DY116" s="12"/>
      <c r="DZ116" s="2"/>
      <c r="EA116" s="2"/>
      <c r="EB116" s="2"/>
      <c r="EC116" s="2"/>
      <c r="ED116" s="10"/>
      <c r="EE116" s="12"/>
      <c r="EF116" s="2"/>
      <c r="EG116" s="2"/>
      <c r="EI116" s="2"/>
      <c r="EJ116" s="10"/>
      <c r="EK116" s="12"/>
      <c r="EL116" s="2"/>
      <c r="EM116" s="2"/>
    </row>
    <row r="117" spans="4:143" ht="18" x14ac:dyDescent="0.2">
      <c r="D117" s="2"/>
      <c r="E117" s="19"/>
      <c r="F117" s="5"/>
      <c r="G117" s="4"/>
      <c r="H117" s="4"/>
      <c r="I117" s="5"/>
      <c r="J117" s="6"/>
      <c r="K117" s="92"/>
      <c r="L117" s="7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K117" s="5"/>
      <c r="DL117" s="5"/>
      <c r="DM117" s="5"/>
      <c r="DN117" s="5"/>
      <c r="DO117" s="5"/>
      <c r="DQ117" s="9"/>
      <c r="DR117" s="10"/>
      <c r="DS117" s="9"/>
      <c r="DT117" s="4"/>
      <c r="DU117" s="9"/>
      <c r="DV117" s="9"/>
      <c r="DW117" s="2"/>
      <c r="DX117" s="11"/>
      <c r="DY117" s="12"/>
      <c r="DZ117" s="2"/>
      <c r="EA117" s="2"/>
      <c r="EB117" s="2"/>
      <c r="EC117" s="2"/>
      <c r="ED117" s="10"/>
      <c r="EE117" s="12"/>
      <c r="EF117" s="2"/>
      <c r="EG117" s="2"/>
      <c r="EI117" s="2"/>
      <c r="EJ117" s="10"/>
      <c r="EK117" s="12"/>
      <c r="EL117" s="2"/>
      <c r="EM117" s="2"/>
    </row>
    <row r="118" spans="4:143" ht="18" x14ac:dyDescent="0.2">
      <c r="D118" s="2"/>
      <c r="E118" s="19"/>
      <c r="F118" s="5"/>
      <c r="G118" s="4"/>
      <c r="H118" s="4"/>
      <c r="I118" s="5"/>
      <c r="J118" s="6"/>
      <c r="K118" s="92"/>
      <c r="L118" s="7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K118" s="5"/>
      <c r="DL118" s="5"/>
      <c r="DM118" s="5"/>
      <c r="DN118" s="5"/>
      <c r="DO118" s="5"/>
      <c r="DQ118" s="9"/>
      <c r="DR118" s="10"/>
      <c r="DS118" s="9"/>
      <c r="DT118" s="4"/>
      <c r="DU118" s="9"/>
      <c r="DV118" s="9"/>
      <c r="DW118" s="2"/>
      <c r="DX118" s="11"/>
      <c r="DY118" s="12"/>
      <c r="DZ118" s="2"/>
      <c r="EA118" s="2"/>
      <c r="EB118" s="2"/>
      <c r="EC118" s="2"/>
      <c r="ED118" s="10"/>
      <c r="EE118" s="12"/>
      <c r="EF118" s="2"/>
      <c r="EG118" s="2"/>
      <c r="EI118" s="2"/>
      <c r="EJ118" s="10"/>
      <c r="EK118" s="12"/>
      <c r="EL118" s="2"/>
      <c r="EM118" s="2"/>
    </row>
    <row r="119" spans="4:143" ht="18" x14ac:dyDescent="0.2">
      <c r="D119" s="2"/>
      <c r="E119" s="19"/>
      <c r="F119" s="5"/>
      <c r="G119" s="4"/>
      <c r="H119" s="4"/>
      <c r="I119" s="5"/>
      <c r="J119" s="6"/>
      <c r="K119" s="92"/>
      <c r="L119" s="7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K119" s="5"/>
      <c r="DL119" s="5"/>
      <c r="DM119" s="5"/>
      <c r="DN119" s="5"/>
      <c r="DO119" s="5"/>
      <c r="DQ119" s="9"/>
      <c r="DR119" s="10"/>
      <c r="DS119" s="9"/>
      <c r="DT119" s="4"/>
      <c r="DU119" s="9"/>
      <c r="DV119" s="9"/>
      <c r="DW119" s="2"/>
      <c r="DX119" s="11"/>
      <c r="DY119" s="12"/>
      <c r="DZ119" s="2"/>
      <c r="EA119" s="2"/>
      <c r="EB119" s="2"/>
      <c r="EC119" s="2"/>
      <c r="ED119" s="10"/>
      <c r="EE119" s="12"/>
      <c r="EF119" s="2"/>
      <c r="EG119" s="2"/>
      <c r="EI119" s="2"/>
      <c r="EJ119" s="10"/>
      <c r="EK119" s="12"/>
      <c r="EL119" s="2"/>
      <c r="EM119" s="2"/>
    </row>
    <row r="120" spans="4:143" ht="18" x14ac:dyDescent="0.2">
      <c r="D120" s="2"/>
      <c r="E120" s="19"/>
      <c r="F120" s="5"/>
      <c r="G120" s="4"/>
      <c r="H120" s="4"/>
      <c r="I120" s="5"/>
      <c r="J120" s="6"/>
      <c r="K120" s="92"/>
      <c r="L120" s="7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K120" s="5"/>
      <c r="DL120" s="5"/>
      <c r="DM120" s="5"/>
      <c r="DN120" s="5"/>
      <c r="DO120" s="5"/>
      <c r="DQ120" s="9"/>
      <c r="DR120" s="10"/>
      <c r="DS120" s="9"/>
      <c r="DT120" s="4"/>
      <c r="DU120" s="9"/>
      <c r="DV120" s="9"/>
      <c r="DW120" s="2"/>
      <c r="DX120" s="11"/>
      <c r="DY120" s="12"/>
      <c r="DZ120" s="2"/>
      <c r="EA120" s="2"/>
      <c r="EB120" s="2"/>
      <c r="EC120" s="2"/>
      <c r="ED120" s="10"/>
      <c r="EE120" s="12"/>
      <c r="EF120" s="2"/>
      <c r="EG120" s="2"/>
      <c r="EI120" s="2"/>
      <c r="EJ120" s="10"/>
      <c r="EK120" s="12"/>
      <c r="EL120" s="2"/>
      <c r="EM120" s="2"/>
    </row>
    <row r="121" spans="4:143" ht="18" x14ac:dyDescent="0.2">
      <c r="D121" s="2"/>
      <c r="E121" s="19"/>
      <c r="F121" s="5"/>
      <c r="G121" s="4"/>
      <c r="H121" s="4"/>
      <c r="I121" s="5"/>
      <c r="J121" s="6"/>
      <c r="K121" s="92"/>
      <c r="L121" s="7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K121" s="5"/>
      <c r="DL121" s="5"/>
      <c r="DM121" s="5"/>
      <c r="DN121" s="5"/>
      <c r="DO121" s="5"/>
      <c r="DQ121" s="9"/>
      <c r="DR121" s="10"/>
      <c r="DS121" s="9"/>
      <c r="DT121" s="4"/>
      <c r="DU121" s="9"/>
      <c r="DV121" s="9"/>
      <c r="DW121" s="2"/>
      <c r="DX121" s="11"/>
      <c r="DY121" s="12"/>
      <c r="DZ121" s="2"/>
      <c r="EA121" s="2"/>
      <c r="EB121" s="2"/>
      <c r="EC121" s="2"/>
      <c r="ED121" s="10"/>
      <c r="EE121" s="12"/>
      <c r="EF121" s="2"/>
      <c r="EG121" s="2"/>
      <c r="EI121" s="2"/>
      <c r="EJ121" s="10"/>
      <c r="EK121" s="12"/>
      <c r="EL121" s="2"/>
      <c r="EM121" s="2"/>
    </row>
    <row r="122" spans="4:143" ht="18" x14ac:dyDescent="0.2">
      <c r="D122" s="2"/>
      <c r="E122" s="19"/>
      <c r="F122" s="5"/>
      <c r="G122" s="4"/>
      <c r="H122" s="4"/>
      <c r="I122" s="5"/>
      <c r="J122" s="6"/>
      <c r="K122" s="92"/>
      <c r="L122" s="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K122" s="5"/>
      <c r="DL122" s="5"/>
      <c r="DM122" s="5"/>
      <c r="DN122" s="5"/>
      <c r="DO122" s="5"/>
      <c r="DQ122" s="9"/>
      <c r="DR122" s="10"/>
      <c r="DS122" s="9"/>
      <c r="DT122" s="4"/>
      <c r="DU122" s="9"/>
      <c r="DV122" s="9"/>
      <c r="DW122" s="2"/>
      <c r="DX122" s="11"/>
      <c r="DY122" s="12"/>
      <c r="DZ122" s="2"/>
      <c r="EA122" s="2"/>
      <c r="EB122" s="2"/>
      <c r="EC122" s="2"/>
      <c r="ED122" s="10"/>
      <c r="EE122" s="12"/>
      <c r="EF122" s="2"/>
      <c r="EG122" s="2"/>
      <c r="EI122" s="2"/>
      <c r="EJ122" s="10"/>
      <c r="EK122" s="12"/>
      <c r="EL122" s="2"/>
      <c r="EM122" s="2"/>
    </row>
    <row r="123" spans="4:143" ht="18" x14ac:dyDescent="0.2">
      <c r="D123" s="2"/>
      <c r="E123" s="19"/>
      <c r="F123" s="5"/>
      <c r="G123" s="4"/>
      <c r="H123" s="4"/>
      <c r="I123" s="5"/>
      <c r="J123" s="6"/>
      <c r="K123" s="92"/>
      <c r="L123" s="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K123" s="5"/>
      <c r="DL123" s="5"/>
      <c r="DM123" s="5"/>
      <c r="DN123" s="5"/>
      <c r="DO123" s="5"/>
      <c r="DQ123" s="9"/>
      <c r="DR123" s="10"/>
      <c r="DS123" s="9"/>
      <c r="DT123" s="4"/>
      <c r="DU123" s="9"/>
      <c r="DV123" s="9"/>
      <c r="DW123" s="2"/>
      <c r="DX123" s="11"/>
      <c r="DY123" s="12"/>
      <c r="DZ123" s="2"/>
      <c r="EA123" s="2"/>
      <c r="EB123" s="2"/>
      <c r="EC123" s="2"/>
      <c r="ED123" s="10"/>
      <c r="EE123" s="12"/>
      <c r="EF123" s="2"/>
      <c r="EG123" s="2"/>
      <c r="EI123" s="2"/>
      <c r="EJ123" s="10"/>
      <c r="EK123" s="12"/>
      <c r="EL123" s="2"/>
      <c r="EM123" s="2"/>
    </row>
    <row r="124" spans="4:143" ht="18" x14ac:dyDescent="0.2">
      <c r="D124" s="2"/>
      <c r="E124" s="19"/>
      <c r="F124" s="5"/>
      <c r="G124" s="4"/>
      <c r="H124" s="4"/>
      <c r="I124" s="5"/>
      <c r="J124" s="6"/>
      <c r="K124" s="92"/>
      <c r="L124" s="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K124" s="5"/>
      <c r="DL124" s="5"/>
      <c r="DM124" s="5"/>
      <c r="DN124" s="5"/>
      <c r="DO124" s="5"/>
      <c r="DQ124" s="9"/>
      <c r="DR124" s="10"/>
      <c r="DS124" s="9"/>
      <c r="DT124" s="4"/>
      <c r="DU124" s="9"/>
      <c r="DV124" s="9"/>
      <c r="DW124" s="2"/>
      <c r="DX124" s="11"/>
      <c r="DY124" s="12"/>
      <c r="DZ124" s="2"/>
      <c r="EA124" s="2"/>
      <c r="EB124" s="2"/>
      <c r="EC124" s="2"/>
      <c r="ED124" s="10"/>
      <c r="EE124" s="12"/>
      <c r="EF124" s="2"/>
      <c r="EG124" s="2"/>
      <c r="EI124" s="2"/>
      <c r="EJ124" s="10"/>
      <c r="EK124" s="12"/>
      <c r="EL124" s="2"/>
      <c r="EM124" s="2"/>
    </row>
    <row r="125" spans="4:143" ht="18" x14ac:dyDescent="0.2">
      <c r="D125" s="2"/>
      <c r="E125" s="19"/>
      <c r="F125" s="5"/>
      <c r="G125" s="4"/>
      <c r="H125" s="4"/>
      <c r="I125" s="5"/>
      <c r="J125" s="6"/>
      <c r="K125" s="92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K125" s="5"/>
      <c r="DL125" s="5"/>
      <c r="DM125" s="5"/>
      <c r="DN125" s="5"/>
      <c r="DO125" s="5"/>
      <c r="DQ125" s="9"/>
      <c r="DR125" s="10"/>
      <c r="DS125" s="9"/>
      <c r="DT125" s="4"/>
      <c r="DU125" s="9"/>
      <c r="DV125" s="9"/>
      <c r="DW125" s="2"/>
      <c r="DX125" s="11"/>
      <c r="DY125" s="12"/>
      <c r="DZ125" s="2"/>
      <c r="EA125" s="2"/>
      <c r="EB125" s="2"/>
      <c r="EC125" s="2"/>
      <c r="ED125" s="10"/>
      <c r="EE125" s="12"/>
      <c r="EF125" s="2"/>
      <c r="EG125" s="2"/>
      <c r="EI125" s="2"/>
      <c r="EJ125" s="10"/>
      <c r="EK125" s="12"/>
      <c r="EL125" s="2"/>
      <c r="EM125" s="2"/>
    </row>
    <row r="126" spans="4:143" ht="18" x14ac:dyDescent="0.2">
      <c r="D126" s="2"/>
      <c r="E126" s="19"/>
      <c r="F126" s="5"/>
      <c r="G126" s="4"/>
      <c r="H126" s="4"/>
      <c r="I126" s="5"/>
      <c r="J126" s="6"/>
      <c r="K126" s="92"/>
      <c r="L126" s="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K126" s="5"/>
      <c r="DL126" s="5"/>
      <c r="DM126" s="5"/>
      <c r="DN126" s="5"/>
      <c r="DO126" s="5"/>
      <c r="DQ126" s="9"/>
      <c r="DR126" s="10"/>
      <c r="DS126" s="9"/>
      <c r="DT126" s="4"/>
      <c r="DU126" s="9"/>
      <c r="DV126" s="9"/>
      <c r="DW126" s="2"/>
      <c r="DX126" s="11"/>
      <c r="DY126" s="12"/>
      <c r="DZ126" s="2"/>
      <c r="EA126" s="2"/>
      <c r="EB126" s="2"/>
      <c r="EC126" s="2"/>
      <c r="ED126" s="10"/>
      <c r="EE126" s="12"/>
      <c r="EF126" s="2"/>
      <c r="EG126" s="2"/>
      <c r="EI126" s="2"/>
      <c r="EJ126" s="10"/>
      <c r="EK126" s="12"/>
      <c r="EL126" s="2"/>
      <c r="EM126" s="2"/>
    </row>
    <row r="127" spans="4:143" ht="18" x14ac:dyDescent="0.2">
      <c r="D127" s="2"/>
      <c r="E127" s="19"/>
      <c r="F127" s="5"/>
      <c r="G127" s="4"/>
      <c r="H127" s="4"/>
      <c r="I127" s="5"/>
      <c r="J127" s="6"/>
      <c r="K127" s="92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K127" s="5"/>
      <c r="DL127" s="5"/>
      <c r="DM127" s="5"/>
      <c r="DN127" s="5"/>
      <c r="DO127" s="5"/>
      <c r="DQ127" s="9"/>
      <c r="DR127" s="10"/>
      <c r="DS127" s="9"/>
      <c r="DT127" s="4"/>
      <c r="DU127" s="9"/>
      <c r="DV127" s="9"/>
      <c r="DW127" s="2"/>
      <c r="DX127" s="11"/>
      <c r="DY127" s="12"/>
      <c r="DZ127" s="2"/>
      <c r="EA127" s="2"/>
      <c r="EB127" s="2"/>
      <c r="EC127" s="2"/>
      <c r="ED127" s="10"/>
      <c r="EE127" s="12"/>
      <c r="EF127" s="2"/>
      <c r="EG127" s="2"/>
      <c r="EI127" s="2"/>
      <c r="EJ127" s="10"/>
      <c r="EK127" s="12"/>
      <c r="EL127" s="2"/>
      <c r="EM127" s="2"/>
    </row>
    <row r="128" spans="4:143" ht="18" x14ac:dyDescent="0.2">
      <c r="D128" s="2"/>
      <c r="E128" s="19"/>
      <c r="F128" s="5"/>
      <c r="G128" s="4"/>
      <c r="H128" s="4"/>
      <c r="I128" s="5"/>
      <c r="J128" s="6"/>
      <c r="K128" s="92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K128" s="5"/>
      <c r="DL128" s="5"/>
      <c r="DM128" s="5"/>
      <c r="DN128" s="5"/>
      <c r="DO128" s="5"/>
      <c r="DQ128" s="9"/>
      <c r="DR128" s="10"/>
      <c r="DS128" s="9"/>
      <c r="DT128" s="4"/>
      <c r="DU128" s="9"/>
      <c r="DV128" s="9"/>
      <c r="DW128" s="2"/>
      <c r="DX128" s="11"/>
      <c r="DY128" s="12"/>
      <c r="DZ128" s="2"/>
      <c r="EA128" s="2"/>
      <c r="EB128" s="2"/>
      <c r="EC128" s="2"/>
      <c r="ED128" s="10"/>
      <c r="EE128" s="12"/>
      <c r="EF128" s="2"/>
      <c r="EG128" s="2"/>
      <c r="EI128" s="2"/>
      <c r="EJ128" s="10"/>
      <c r="EK128" s="12"/>
      <c r="EL128" s="2"/>
      <c r="EM128" s="2"/>
    </row>
    <row r="129" spans="4:143" ht="18" x14ac:dyDescent="0.2">
      <c r="D129" s="2"/>
      <c r="E129" s="19"/>
      <c r="F129" s="5"/>
      <c r="G129" s="4"/>
      <c r="H129" s="4"/>
      <c r="I129" s="5"/>
      <c r="J129" s="6"/>
      <c r="K129" s="92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K129" s="5"/>
      <c r="DL129" s="5"/>
      <c r="DM129" s="5"/>
      <c r="DN129" s="5"/>
      <c r="DO129" s="5"/>
      <c r="DQ129" s="9"/>
      <c r="DR129" s="10"/>
      <c r="DS129" s="9"/>
      <c r="DT129" s="4"/>
      <c r="DU129" s="9"/>
      <c r="DV129" s="9"/>
      <c r="DW129" s="2"/>
      <c r="DX129" s="11"/>
      <c r="DY129" s="12"/>
      <c r="DZ129" s="2"/>
      <c r="EA129" s="2"/>
      <c r="EB129" s="2"/>
      <c r="EC129" s="2"/>
      <c r="ED129" s="10"/>
      <c r="EE129" s="12"/>
      <c r="EF129" s="2"/>
      <c r="EG129" s="2"/>
      <c r="EI129" s="2"/>
      <c r="EJ129" s="10"/>
      <c r="EK129" s="12"/>
      <c r="EL129" s="2"/>
      <c r="EM129" s="2"/>
    </row>
    <row r="130" spans="4:143" ht="18" x14ac:dyDescent="0.2">
      <c r="D130" s="2"/>
      <c r="E130" s="19"/>
      <c r="F130" s="5"/>
      <c r="G130" s="4"/>
      <c r="H130" s="4"/>
      <c r="I130" s="5"/>
      <c r="J130" s="6"/>
      <c r="K130" s="92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K130" s="5"/>
      <c r="DL130" s="5"/>
      <c r="DM130" s="5"/>
      <c r="DN130" s="5"/>
      <c r="DO130" s="5"/>
      <c r="DQ130" s="9"/>
      <c r="DR130" s="10"/>
      <c r="DS130" s="9"/>
      <c r="DT130" s="4"/>
      <c r="DU130" s="9"/>
      <c r="DV130" s="9"/>
      <c r="DW130" s="2"/>
      <c r="DX130" s="11"/>
      <c r="DY130" s="12"/>
      <c r="DZ130" s="2"/>
      <c r="EA130" s="2"/>
      <c r="EB130" s="2"/>
      <c r="EC130" s="2"/>
      <c r="ED130" s="10"/>
      <c r="EE130" s="12"/>
      <c r="EF130" s="2"/>
      <c r="EG130" s="2"/>
      <c r="EI130" s="2"/>
      <c r="EJ130" s="10"/>
      <c r="EK130" s="12"/>
      <c r="EL130" s="2"/>
      <c r="EM130" s="2"/>
    </row>
    <row r="131" spans="4:143" ht="18" x14ac:dyDescent="0.2">
      <c r="D131" s="2"/>
      <c r="E131" s="19"/>
      <c r="F131" s="5"/>
      <c r="G131" s="4"/>
      <c r="H131" s="4"/>
      <c r="I131" s="5"/>
      <c r="J131" s="6"/>
      <c r="K131" s="92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K131" s="5"/>
      <c r="DL131" s="5"/>
      <c r="DM131" s="5"/>
      <c r="DN131" s="5"/>
      <c r="DO131" s="5"/>
      <c r="DQ131" s="9"/>
      <c r="DR131" s="10"/>
      <c r="DS131" s="9"/>
      <c r="DT131" s="4"/>
      <c r="DU131" s="9"/>
      <c r="DV131" s="9"/>
      <c r="DW131" s="2"/>
      <c r="DX131" s="11"/>
      <c r="DY131" s="12"/>
      <c r="DZ131" s="2"/>
      <c r="EA131" s="2"/>
      <c r="EB131" s="2"/>
      <c r="EC131" s="2"/>
      <c r="ED131" s="10"/>
      <c r="EE131" s="12"/>
      <c r="EF131" s="2"/>
      <c r="EG131" s="2"/>
      <c r="EI131" s="2"/>
      <c r="EJ131" s="10"/>
      <c r="EK131" s="12"/>
      <c r="EL131" s="2"/>
      <c r="EM131" s="2"/>
    </row>
    <row r="132" spans="4:143" ht="18" x14ac:dyDescent="0.2">
      <c r="D132" s="2"/>
      <c r="E132" s="19"/>
      <c r="F132" s="5"/>
      <c r="G132" s="4"/>
      <c r="H132" s="4"/>
      <c r="I132" s="5"/>
      <c r="J132" s="6"/>
      <c r="K132" s="92"/>
      <c r="L132" s="7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K132" s="5"/>
      <c r="DL132" s="5"/>
      <c r="DM132" s="5"/>
      <c r="DN132" s="5"/>
      <c r="DO132" s="5"/>
      <c r="DQ132" s="9"/>
      <c r="DR132" s="10"/>
      <c r="DS132" s="9"/>
      <c r="DT132" s="4"/>
      <c r="DU132" s="9"/>
      <c r="DV132" s="9"/>
      <c r="DW132" s="2"/>
      <c r="DX132" s="11"/>
      <c r="DY132" s="12"/>
      <c r="DZ132" s="2"/>
      <c r="EA132" s="2"/>
      <c r="EB132" s="2"/>
      <c r="EC132" s="2"/>
      <c r="ED132" s="10"/>
      <c r="EE132" s="12"/>
      <c r="EF132" s="2"/>
      <c r="EG132" s="2"/>
      <c r="EI132" s="2"/>
      <c r="EJ132" s="10"/>
      <c r="EK132" s="12"/>
      <c r="EL132" s="2"/>
      <c r="EM132" s="2"/>
    </row>
    <row r="133" spans="4:143" ht="18" x14ac:dyDescent="0.2">
      <c r="D133" s="2"/>
      <c r="E133" s="19"/>
      <c r="F133" s="5"/>
      <c r="G133" s="4"/>
      <c r="H133" s="4"/>
      <c r="I133" s="5"/>
      <c r="J133" s="6"/>
      <c r="K133" s="92"/>
      <c r="L133" s="7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K133" s="5"/>
      <c r="DL133" s="5"/>
      <c r="DM133" s="5"/>
      <c r="DN133" s="5"/>
      <c r="DO133" s="5"/>
      <c r="DQ133" s="9"/>
      <c r="DR133" s="10"/>
      <c r="DS133" s="9"/>
      <c r="DT133" s="4"/>
      <c r="DU133" s="9"/>
      <c r="DV133" s="9"/>
      <c r="DW133" s="2"/>
      <c r="DX133" s="11"/>
      <c r="DY133" s="12"/>
      <c r="DZ133" s="2"/>
      <c r="EA133" s="2"/>
      <c r="EB133" s="2"/>
      <c r="EC133" s="2"/>
      <c r="ED133" s="10"/>
      <c r="EE133" s="12"/>
      <c r="EF133" s="2"/>
      <c r="EG133" s="2"/>
      <c r="EI133" s="2"/>
      <c r="EJ133" s="10"/>
      <c r="EK133" s="12"/>
      <c r="EL133" s="2"/>
      <c r="EM133" s="2"/>
    </row>
    <row r="134" spans="4:143" ht="18" x14ac:dyDescent="0.2">
      <c r="D134" s="2"/>
      <c r="E134" s="19"/>
      <c r="F134" s="5"/>
      <c r="G134" s="4"/>
      <c r="H134" s="4"/>
      <c r="I134" s="5"/>
      <c r="J134" s="6"/>
      <c r="K134" s="92"/>
      <c r="L134" s="7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K134" s="5"/>
      <c r="DL134" s="5"/>
      <c r="DM134" s="5"/>
      <c r="DN134" s="5"/>
      <c r="DO134" s="5"/>
      <c r="DQ134" s="9"/>
      <c r="DR134" s="10"/>
      <c r="DS134" s="9"/>
      <c r="DT134" s="4"/>
      <c r="DU134" s="9"/>
      <c r="DV134" s="9"/>
      <c r="DW134" s="2"/>
      <c r="DX134" s="11"/>
      <c r="DY134" s="12"/>
      <c r="DZ134" s="2"/>
      <c r="EA134" s="2"/>
      <c r="EB134" s="2"/>
      <c r="EC134" s="2"/>
      <c r="ED134" s="10"/>
      <c r="EE134" s="12"/>
      <c r="EF134" s="2"/>
      <c r="EG134" s="2"/>
      <c r="EI134" s="2"/>
      <c r="EJ134" s="10"/>
      <c r="EK134" s="12"/>
      <c r="EL134" s="2"/>
      <c r="EM134" s="2"/>
    </row>
    <row r="135" spans="4:143" ht="18" x14ac:dyDescent="0.2">
      <c r="D135" s="2"/>
      <c r="E135" s="19"/>
      <c r="F135" s="5"/>
      <c r="G135" s="4"/>
      <c r="H135" s="4"/>
      <c r="I135" s="5"/>
      <c r="J135" s="6"/>
      <c r="K135" s="92"/>
      <c r="L135" s="7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K135" s="5"/>
      <c r="DL135" s="5"/>
      <c r="DM135" s="5"/>
      <c r="DN135" s="5"/>
      <c r="DO135" s="5"/>
      <c r="DQ135" s="9"/>
      <c r="DR135" s="10"/>
      <c r="DS135" s="9"/>
      <c r="DT135" s="4"/>
      <c r="DU135" s="9"/>
      <c r="DV135" s="9"/>
      <c r="DW135" s="2"/>
      <c r="DX135" s="11"/>
      <c r="DY135" s="12"/>
      <c r="DZ135" s="2"/>
      <c r="EA135" s="2"/>
      <c r="EB135" s="2"/>
      <c r="EC135" s="2"/>
      <c r="ED135" s="10"/>
      <c r="EE135" s="12"/>
      <c r="EF135" s="2"/>
      <c r="EG135" s="2"/>
      <c r="EI135" s="2"/>
      <c r="EJ135" s="10"/>
      <c r="EK135" s="12"/>
      <c r="EL135" s="2"/>
      <c r="EM135" s="2"/>
    </row>
    <row r="136" spans="4:143" ht="18" x14ac:dyDescent="0.2">
      <c r="D136" s="2"/>
      <c r="E136" s="19"/>
      <c r="F136" s="5"/>
      <c r="G136" s="4"/>
      <c r="H136" s="4"/>
      <c r="I136" s="5"/>
      <c r="J136" s="6"/>
      <c r="K136" s="92"/>
      <c r="L136" s="7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K136" s="5"/>
      <c r="DL136" s="5"/>
      <c r="DM136" s="5"/>
      <c r="DN136" s="5"/>
      <c r="DO136" s="5"/>
      <c r="DQ136" s="9"/>
      <c r="DR136" s="10"/>
      <c r="DS136" s="9"/>
      <c r="DT136" s="4"/>
      <c r="DU136" s="9"/>
      <c r="DV136" s="9"/>
      <c r="DW136" s="2"/>
      <c r="DX136" s="11"/>
      <c r="DY136" s="12"/>
      <c r="DZ136" s="2"/>
      <c r="EA136" s="2"/>
      <c r="EB136" s="2"/>
      <c r="EC136" s="2"/>
      <c r="ED136" s="10"/>
      <c r="EE136" s="12"/>
      <c r="EF136" s="2"/>
      <c r="EG136" s="2"/>
      <c r="EI136" s="2"/>
      <c r="EJ136" s="10"/>
      <c r="EK136" s="12"/>
      <c r="EL136" s="2"/>
      <c r="EM136" s="2"/>
    </row>
    <row r="137" spans="4:143" ht="18" x14ac:dyDescent="0.2">
      <c r="D137" s="2"/>
      <c r="E137" s="19"/>
      <c r="F137" s="5"/>
      <c r="G137" s="4"/>
      <c r="H137" s="4"/>
      <c r="I137" s="5"/>
      <c r="J137" s="6"/>
      <c r="K137" s="92"/>
      <c r="L137" s="7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K137" s="5"/>
      <c r="DL137" s="5"/>
      <c r="DM137" s="5"/>
      <c r="DN137" s="5"/>
      <c r="DO137" s="5"/>
      <c r="DQ137" s="9"/>
      <c r="DR137" s="10"/>
      <c r="DS137" s="9"/>
      <c r="DT137" s="4"/>
      <c r="DU137" s="9"/>
      <c r="DV137" s="9"/>
      <c r="DW137" s="2"/>
      <c r="DX137" s="11"/>
      <c r="DY137" s="12"/>
      <c r="DZ137" s="2"/>
      <c r="EA137" s="2"/>
      <c r="EB137" s="2"/>
      <c r="EC137" s="2"/>
      <c r="ED137" s="10"/>
      <c r="EE137" s="12"/>
      <c r="EF137" s="2"/>
      <c r="EG137" s="2"/>
      <c r="EI137" s="2"/>
      <c r="EJ137" s="10"/>
      <c r="EK137" s="12"/>
      <c r="EL137" s="2"/>
      <c r="EM137" s="2"/>
    </row>
    <row r="138" spans="4:143" ht="18" x14ac:dyDescent="0.2">
      <c r="D138" s="2"/>
      <c r="E138" s="19"/>
      <c r="F138" s="5"/>
      <c r="G138" s="4"/>
      <c r="H138" s="4"/>
      <c r="I138" s="5"/>
      <c r="J138" s="6"/>
      <c r="K138" s="92"/>
      <c r="L138" s="7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K138" s="5"/>
      <c r="DL138" s="5"/>
      <c r="DM138" s="5"/>
      <c r="DN138" s="5"/>
      <c r="DO138" s="5"/>
      <c r="DQ138" s="9"/>
      <c r="DR138" s="10"/>
      <c r="DS138" s="9"/>
      <c r="DT138" s="4"/>
      <c r="DU138" s="9"/>
      <c r="DV138" s="9"/>
      <c r="DW138" s="2"/>
      <c r="DX138" s="11"/>
      <c r="DY138" s="12"/>
      <c r="DZ138" s="2"/>
      <c r="EA138" s="2"/>
      <c r="EB138" s="2"/>
      <c r="EC138" s="2"/>
      <c r="ED138" s="10"/>
      <c r="EE138" s="12"/>
      <c r="EF138" s="2"/>
      <c r="EG138" s="2"/>
      <c r="EI138" s="2"/>
      <c r="EJ138" s="10"/>
      <c r="EK138" s="12"/>
      <c r="EL138" s="2"/>
      <c r="EM138" s="2"/>
    </row>
    <row r="139" spans="4:143" ht="18" x14ac:dyDescent="0.2">
      <c r="D139" s="2"/>
      <c r="E139" s="19"/>
      <c r="F139" s="5"/>
      <c r="G139" s="4"/>
      <c r="H139" s="4"/>
      <c r="I139" s="5"/>
      <c r="J139" s="6"/>
      <c r="K139" s="92"/>
      <c r="L139" s="7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K139" s="5"/>
      <c r="DL139" s="5"/>
      <c r="DM139" s="5"/>
      <c r="DN139" s="5"/>
      <c r="DO139" s="5"/>
      <c r="DQ139" s="9"/>
      <c r="DR139" s="10"/>
      <c r="DS139" s="9"/>
      <c r="DT139" s="4"/>
      <c r="DU139" s="9"/>
      <c r="DV139" s="9"/>
      <c r="DW139" s="2"/>
      <c r="DX139" s="11"/>
      <c r="DY139" s="12"/>
      <c r="DZ139" s="2"/>
      <c r="EA139" s="2"/>
      <c r="EB139" s="2"/>
      <c r="EC139" s="2"/>
      <c r="ED139" s="10"/>
      <c r="EE139" s="12"/>
      <c r="EF139" s="2"/>
      <c r="EG139" s="2"/>
      <c r="EI139" s="2"/>
      <c r="EJ139" s="10"/>
      <c r="EK139" s="12"/>
      <c r="EL139" s="2"/>
      <c r="EM139" s="2"/>
    </row>
    <row r="140" spans="4:143" ht="18" x14ac:dyDescent="0.2">
      <c r="D140" s="2"/>
      <c r="E140" s="19"/>
      <c r="F140" s="5"/>
      <c r="G140" s="4"/>
      <c r="H140" s="4"/>
      <c r="I140" s="5"/>
      <c r="J140" s="6"/>
      <c r="K140" s="92"/>
      <c r="L140" s="7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K140" s="5"/>
      <c r="DL140" s="5"/>
      <c r="DM140" s="5"/>
      <c r="DN140" s="5"/>
      <c r="DO140" s="5"/>
      <c r="DQ140" s="9"/>
      <c r="DR140" s="10"/>
      <c r="DS140" s="9"/>
      <c r="DT140" s="4"/>
      <c r="DU140" s="9"/>
      <c r="DV140" s="9"/>
      <c r="DW140" s="2"/>
      <c r="DX140" s="11"/>
      <c r="DY140" s="12"/>
      <c r="DZ140" s="2"/>
      <c r="EA140" s="2"/>
      <c r="EB140" s="2"/>
      <c r="EC140" s="2"/>
      <c r="ED140" s="10"/>
      <c r="EE140" s="12"/>
      <c r="EF140" s="2"/>
      <c r="EG140" s="2"/>
      <c r="EI140" s="2"/>
      <c r="EJ140" s="10"/>
      <c r="EK140" s="12"/>
      <c r="EL140" s="2"/>
      <c r="EM140" s="2"/>
    </row>
    <row r="141" spans="4:143" ht="18" x14ac:dyDescent="0.2">
      <c r="D141" s="2"/>
      <c r="E141" s="19"/>
      <c r="F141" s="5"/>
      <c r="G141" s="4"/>
      <c r="H141" s="4"/>
      <c r="I141" s="5"/>
      <c r="J141" s="6"/>
      <c r="K141" s="92"/>
      <c r="L141" s="7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K141" s="5"/>
      <c r="DL141" s="5"/>
      <c r="DM141" s="5"/>
      <c r="DN141" s="5"/>
      <c r="DO141" s="5"/>
      <c r="DQ141" s="9"/>
      <c r="DR141" s="10"/>
      <c r="DS141" s="9"/>
      <c r="DT141" s="4"/>
      <c r="DU141" s="9"/>
      <c r="DV141" s="9"/>
      <c r="DW141" s="2"/>
      <c r="DX141" s="11"/>
      <c r="DY141" s="12"/>
      <c r="DZ141" s="2"/>
      <c r="EA141" s="2"/>
      <c r="EB141" s="2"/>
      <c r="EC141" s="2"/>
      <c r="ED141" s="10"/>
      <c r="EE141" s="12"/>
      <c r="EF141" s="2"/>
      <c r="EG141" s="2"/>
      <c r="EI141" s="2"/>
      <c r="EJ141" s="10"/>
      <c r="EK141" s="12"/>
      <c r="EL141" s="2"/>
      <c r="EM141" s="2"/>
    </row>
    <row r="142" spans="4:143" ht="18" x14ac:dyDescent="0.2">
      <c r="D142" s="2"/>
      <c r="E142" s="19"/>
      <c r="F142" s="5"/>
      <c r="G142" s="4"/>
      <c r="H142" s="4"/>
      <c r="I142" s="5"/>
      <c r="J142" s="6"/>
      <c r="K142" s="92"/>
      <c r="L142" s="7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K142" s="5"/>
      <c r="DL142" s="5"/>
      <c r="DM142" s="5"/>
      <c r="DN142" s="5"/>
      <c r="DO142" s="5"/>
      <c r="DQ142" s="9"/>
      <c r="DR142" s="10"/>
      <c r="DS142" s="9"/>
      <c r="DT142" s="4"/>
      <c r="DU142" s="9"/>
      <c r="DV142" s="9"/>
      <c r="DW142" s="2"/>
      <c r="DX142" s="11"/>
      <c r="DY142" s="12"/>
      <c r="DZ142" s="2"/>
      <c r="EA142" s="2"/>
      <c r="EB142" s="2"/>
      <c r="EC142" s="2"/>
      <c r="ED142" s="10"/>
      <c r="EE142" s="12"/>
      <c r="EF142" s="2"/>
      <c r="EG142" s="2"/>
      <c r="EI142" s="2"/>
      <c r="EJ142" s="10"/>
      <c r="EK142" s="12"/>
      <c r="EL142" s="2"/>
      <c r="EM142" s="2"/>
    </row>
    <row r="143" spans="4:143" ht="18" x14ac:dyDescent="0.2">
      <c r="D143" s="2"/>
      <c r="E143" s="19"/>
      <c r="F143" s="5"/>
      <c r="G143" s="4"/>
      <c r="H143" s="4"/>
      <c r="I143" s="5"/>
      <c r="J143" s="6"/>
      <c r="K143" s="92"/>
      <c r="L143" s="7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K143" s="5"/>
      <c r="DL143" s="5"/>
      <c r="DM143" s="5"/>
      <c r="DN143" s="5"/>
      <c r="DO143" s="5"/>
      <c r="DQ143" s="9"/>
      <c r="DR143" s="10"/>
      <c r="DS143" s="9"/>
      <c r="DT143" s="4"/>
      <c r="DU143" s="9"/>
      <c r="DV143" s="9"/>
      <c r="DW143" s="2"/>
      <c r="DX143" s="11"/>
      <c r="DY143" s="12"/>
      <c r="DZ143" s="2"/>
      <c r="EA143" s="2"/>
      <c r="EB143" s="2"/>
      <c r="EC143" s="2"/>
      <c r="ED143" s="10"/>
      <c r="EE143" s="12"/>
      <c r="EF143" s="2"/>
      <c r="EG143" s="2"/>
      <c r="EI143" s="2"/>
      <c r="EJ143" s="10"/>
      <c r="EK143" s="12"/>
      <c r="EL143" s="2"/>
      <c r="EM143" s="2"/>
    </row>
    <row r="144" spans="4:143" ht="18" x14ac:dyDescent="0.2">
      <c r="D144" s="2"/>
      <c r="E144" s="19"/>
      <c r="F144" s="5"/>
      <c r="G144" s="4"/>
      <c r="H144" s="4"/>
      <c r="I144" s="5"/>
      <c r="J144" s="6"/>
      <c r="K144" s="92"/>
      <c r="L144" s="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K144" s="5"/>
      <c r="DL144" s="5"/>
      <c r="DM144" s="5"/>
      <c r="DN144" s="5"/>
      <c r="DO144" s="5"/>
      <c r="DQ144" s="9"/>
      <c r="DR144" s="10"/>
      <c r="DS144" s="9"/>
      <c r="DT144" s="4"/>
      <c r="DU144" s="9"/>
      <c r="DV144" s="9"/>
      <c r="DW144" s="2"/>
      <c r="DX144" s="11"/>
      <c r="DY144" s="12"/>
      <c r="DZ144" s="2"/>
      <c r="EA144" s="2"/>
      <c r="EB144" s="2"/>
      <c r="EC144" s="2"/>
      <c r="ED144" s="10"/>
      <c r="EE144" s="12"/>
      <c r="EF144" s="2"/>
      <c r="EG144" s="2"/>
      <c r="EI144" s="2"/>
      <c r="EJ144" s="10"/>
      <c r="EK144" s="12"/>
      <c r="EL144" s="2"/>
      <c r="EM144" s="2"/>
    </row>
    <row r="145" spans="4:143" ht="18" x14ac:dyDescent="0.2">
      <c r="D145" s="2"/>
      <c r="E145" s="19"/>
      <c r="F145" s="5"/>
      <c r="G145" s="4"/>
      <c r="H145" s="4"/>
      <c r="I145" s="5"/>
      <c r="J145" s="6"/>
      <c r="K145" s="92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K145" s="5"/>
      <c r="DL145" s="5"/>
      <c r="DM145" s="5"/>
      <c r="DN145" s="5"/>
      <c r="DO145" s="5"/>
      <c r="DQ145" s="9"/>
      <c r="DR145" s="10"/>
      <c r="DS145" s="9"/>
      <c r="DT145" s="4"/>
      <c r="DU145" s="9"/>
      <c r="DV145" s="9"/>
      <c r="DW145" s="2"/>
      <c r="DX145" s="11"/>
      <c r="DY145" s="12"/>
      <c r="DZ145" s="2"/>
      <c r="EA145" s="2"/>
      <c r="EB145" s="2"/>
      <c r="EC145" s="2"/>
      <c r="ED145" s="10"/>
      <c r="EE145" s="12"/>
      <c r="EF145" s="2"/>
      <c r="EG145" s="2"/>
      <c r="EI145" s="2"/>
      <c r="EJ145" s="10"/>
      <c r="EK145" s="12"/>
      <c r="EL145" s="2"/>
      <c r="EM145" s="2"/>
    </row>
    <row r="146" spans="4:143" ht="18" x14ac:dyDescent="0.2">
      <c r="D146" s="2"/>
      <c r="E146" s="19"/>
      <c r="F146" s="5"/>
      <c r="G146" s="4"/>
      <c r="H146" s="4"/>
      <c r="I146" s="5"/>
      <c r="J146" s="6"/>
      <c r="K146" s="92"/>
      <c r="L146" s="7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K146" s="5"/>
      <c r="DL146" s="5"/>
      <c r="DM146" s="5"/>
      <c r="DN146" s="5"/>
      <c r="DO146" s="5"/>
      <c r="DQ146" s="9"/>
      <c r="DR146" s="10"/>
      <c r="DS146" s="9"/>
      <c r="DT146" s="4"/>
      <c r="DU146" s="9"/>
      <c r="DV146" s="9"/>
      <c r="DW146" s="2"/>
      <c r="DX146" s="11"/>
      <c r="DY146" s="12"/>
      <c r="DZ146" s="2"/>
      <c r="EA146" s="2"/>
      <c r="EB146" s="2"/>
      <c r="EC146" s="2"/>
      <c r="ED146" s="10"/>
      <c r="EE146" s="12"/>
      <c r="EF146" s="2"/>
      <c r="EG146" s="2"/>
      <c r="EI146" s="2"/>
      <c r="EJ146" s="10"/>
      <c r="EK146" s="12"/>
      <c r="EL146" s="2"/>
      <c r="EM146" s="2"/>
    </row>
    <row r="147" spans="4:143" ht="18" x14ac:dyDescent="0.2">
      <c r="D147" s="2"/>
      <c r="E147" s="19"/>
      <c r="F147" s="5"/>
      <c r="G147" s="4"/>
      <c r="H147" s="4"/>
      <c r="I147" s="5"/>
      <c r="J147" s="6"/>
      <c r="K147" s="92"/>
      <c r="L147" s="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K147" s="5"/>
      <c r="DL147" s="5"/>
      <c r="DM147" s="5"/>
      <c r="DN147" s="5"/>
      <c r="DO147" s="5"/>
      <c r="DQ147" s="9"/>
      <c r="DR147" s="10"/>
      <c r="DS147" s="9"/>
      <c r="DT147" s="4"/>
      <c r="DU147" s="9"/>
      <c r="DV147" s="9"/>
      <c r="DW147" s="2"/>
      <c r="DX147" s="11"/>
      <c r="DY147" s="12"/>
      <c r="DZ147" s="2"/>
      <c r="EA147" s="2"/>
      <c r="EB147" s="2"/>
      <c r="EC147" s="2"/>
      <c r="ED147" s="10"/>
      <c r="EE147" s="12"/>
      <c r="EF147" s="2"/>
      <c r="EG147" s="2"/>
      <c r="EI147" s="2"/>
      <c r="EJ147" s="10"/>
      <c r="EK147" s="12"/>
      <c r="EL147" s="2"/>
      <c r="EM147" s="2"/>
    </row>
    <row r="148" spans="4:143" ht="18" x14ac:dyDescent="0.2">
      <c r="D148" s="2"/>
      <c r="E148" s="19"/>
      <c r="F148" s="5"/>
      <c r="G148" s="4"/>
      <c r="H148" s="4"/>
      <c r="I148" s="5"/>
      <c r="J148" s="6"/>
      <c r="K148" s="92"/>
      <c r="L148" s="7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K148" s="5"/>
      <c r="DL148" s="5"/>
      <c r="DM148" s="5"/>
      <c r="DN148" s="5"/>
      <c r="DO148" s="5"/>
      <c r="DQ148" s="9"/>
      <c r="DR148" s="10"/>
      <c r="DS148" s="9"/>
      <c r="DT148" s="4"/>
      <c r="DU148" s="9"/>
      <c r="DV148" s="9"/>
      <c r="DW148" s="2"/>
      <c r="DX148" s="11"/>
      <c r="DY148" s="12"/>
      <c r="DZ148" s="2"/>
      <c r="EA148" s="2"/>
      <c r="EB148" s="2"/>
      <c r="EC148" s="2"/>
      <c r="ED148" s="10"/>
      <c r="EE148" s="12"/>
      <c r="EF148" s="2"/>
      <c r="EG148" s="2"/>
      <c r="EI148" s="2"/>
      <c r="EJ148" s="10"/>
      <c r="EK148" s="12"/>
      <c r="EL148" s="2"/>
      <c r="EM148" s="2"/>
    </row>
    <row r="149" spans="4:143" ht="18" x14ac:dyDescent="0.2">
      <c r="D149" s="2"/>
      <c r="E149" s="19"/>
      <c r="F149" s="5"/>
      <c r="G149" s="4"/>
      <c r="H149" s="4"/>
      <c r="I149" s="5"/>
      <c r="J149" s="6"/>
      <c r="K149" s="92"/>
      <c r="L149" s="7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K149" s="5"/>
      <c r="DL149" s="5"/>
      <c r="DM149" s="5"/>
      <c r="DN149" s="5"/>
      <c r="DO149" s="5"/>
      <c r="DQ149" s="9"/>
      <c r="DR149" s="10"/>
      <c r="DS149" s="9"/>
      <c r="DT149" s="4"/>
      <c r="DU149" s="9"/>
      <c r="DV149" s="9"/>
      <c r="DW149" s="2"/>
      <c r="DX149" s="11"/>
      <c r="DY149" s="12"/>
      <c r="DZ149" s="2"/>
      <c r="EA149" s="2"/>
      <c r="EB149" s="2"/>
      <c r="EC149" s="2"/>
      <c r="ED149" s="10"/>
      <c r="EE149" s="12"/>
      <c r="EF149" s="2"/>
      <c r="EG149" s="2"/>
      <c r="EI149" s="2"/>
      <c r="EJ149" s="10"/>
      <c r="EK149" s="12"/>
      <c r="EL149" s="2"/>
      <c r="EM149" s="2"/>
    </row>
    <row r="150" spans="4:143" ht="18" x14ac:dyDescent="0.2">
      <c r="D150" s="2"/>
      <c r="E150" s="19"/>
      <c r="F150" s="5"/>
      <c r="G150" s="4"/>
      <c r="H150" s="4"/>
      <c r="I150" s="5"/>
      <c r="J150" s="6"/>
      <c r="K150" s="92"/>
      <c r="L150" s="7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K150" s="5"/>
      <c r="DL150" s="5"/>
      <c r="DM150" s="5"/>
      <c r="DN150" s="5"/>
      <c r="DO150" s="5"/>
      <c r="DQ150" s="9"/>
      <c r="DR150" s="10"/>
      <c r="DS150" s="9"/>
      <c r="DT150" s="4"/>
      <c r="DU150" s="9"/>
      <c r="DV150" s="9"/>
      <c r="DW150" s="2"/>
      <c r="DX150" s="11"/>
      <c r="DY150" s="12"/>
      <c r="DZ150" s="2"/>
      <c r="EA150" s="2"/>
      <c r="EB150" s="2"/>
      <c r="EC150" s="2"/>
      <c r="ED150" s="10"/>
      <c r="EE150" s="12"/>
      <c r="EF150" s="2"/>
      <c r="EG150" s="2"/>
      <c r="EI150" s="2"/>
      <c r="EJ150" s="10"/>
      <c r="EK150" s="12"/>
      <c r="EL150" s="2"/>
      <c r="EM150" s="2"/>
    </row>
    <row r="151" spans="4:143" ht="18" x14ac:dyDescent="0.2">
      <c r="D151" s="2"/>
      <c r="E151" s="19"/>
      <c r="F151" s="5"/>
      <c r="G151" s="4"/>
      <c r="H151" s="4"/>
      <c r="I151" s="5"/>
      <c r="J151" s="6"/>
      <c r="K151" s="92"/>
      <c r="L151" s="7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K151" s="5"/>
      <c r="DL151" s="5"/>
      <c r="DM151" s="5"/>
      <c r="DN151" s="5"/>
      <c r="DO151" s="5"/>
      <c r="DQ151" s="9"/>
      <c r="DR151" s="10"/>
      <c r="DS151" s="9"/>
      <c r="DT151" s="4"/>
      <c r="DU151" s="9"/>
      <c r="DV151" s="9"/>
      <c r="DW151" s="2"/>
      <c r="DX151" s="11"/>
      <c r="DY151" s="12"/>
      <c r="DZ151" s="2"/>
      <c r="EA151" s="2"/>
      <c r="EB151" s="2"/>
      <c r="EC151" s="2"/>
      <c r="ED151" s="10"/>
      <c r="EE151" s="12"/>
      <c r="EF151" s="2"/>
      <c r="EG151" s="2"/>
      <c r="EI151" s="2"/>
      <c r="EJ151" s="10"/>
      <c r="EK151" s="12"/>
      <c r="EL151" s="2"/>
      <c r="EM151" s="2"/>
    </row>
    <row r="152" spans="4:143" ht="18" x14ac:dyDescent="0.2">
      <c r="D152" s="2"/>
      <c r="E152" s="19"/>
      <c r="F152" s="5"/>
      <c r="G152" s="4"/>
      <c r="H152" s="4"/>
      <c r="I152" s="5"/>
      <c r="J152" s="6"/>
      <c r="K152" s="92"/>
      <c r="L152" s="7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K152" s="5"/>
      <c r="DL152" s="5"/>
      <c r="DM152" s="5"/>
      <c r="DN152" s="5"/>
      <c r="DO152" s="5"/>
      <c r="DQ152" s="9"/>
      <c r="DR152" s="10"/>
      <c r="DS152" s="9"/>
      <c r="DT152" s="4"/>
      <c r="DU152" s="9"/>
      <c r="DV152" s="9"/>
      <c r="DW152" s="2"/>
      <c r="DX152" s="11"/>
      <c r="DY152" s="12"/>
      <c r="DZ152" s="2"/>
      <c r="EA152" s="2"/>
      <c r="EB152" s="2"/>
      <c r="EC152" s="2"/>
      <c r="ED152" s="10"/>
      <c r="EE152" s="12"/>
      <c r="EF152" s="2"/>
      <c r="EG152" s="2"/>
      <c r="EI152" s="2"/>
      <c r="EJ152" s="10"/>
      <c r="EK152" s="12"/>
      <c r="EL152" s="2"/>
      <c r="EM152" s="2"/>
    </row>
    <row r="153" spans="4:143" ht="18" x14ac:dyDescent="0.2">
      <c r="D153" s="2"/>
      <c r="E153" s="19"/>
      <c r="F153" s="5"/>
      <c r="G153" s="4"/>
      <c r="H153" s="4"/>
      <c r="I153" s="5"/>
      <c r="J153" s="6"/>
      <c r="K153" s="92"/>
      <c r="L153" s="7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K153" s="5"/>
      <c r="DL153" s="5"/>
      <c r="DM153" s="5"/>
      <c r="DN153" s="5"/>
      <c r="DO153" s="5"/>
      <c r="DQ153" s="9"/>
      <c r="DR153" s="10"/>
      <c r="DS153" s="9"/>
      <c r="DT153" s="4"/>
      <c r="DU153" s="9"/>
      <c r="DV153" s="9"/>
      <c r="DW153" s="2"/>
      <c r="DX153" s="11"/>
      <c r="DY153" s="12"/>
      <c r="DZ153" s="2"/>
      <c r="EA153" s="2"/>
      <c r="EB153" s="2"/>
      <c r="EC153" s="2"/>
      <c r="ED153" s="10"/>
      <c r="EE153" s="12"/>
      <c r="EF153" s="2"/>
      <c r="EG153" s="2"/>
      <c r="EI153" s="2"/>
      <c r="EJ153" s="10"/>
      <c r="EK153" s="12"/>
      <c r="EL153" s="2"/>
      <c r="EM153" s="2"/>
    </row>
    <row r="154" spans="4:143" ht="18" x14ac:dyDescent="0.2">
      <c r="D154" s="2"/>
      <c r="E154" s="19"/>
      <c r="F154" s="5"/>
      <c r="G154" s="4"/>
      <c r="H154" s="4"/>
      <c r="I154" s="5"/>
      <c r="J154" s="6"/>
      <c r="K154" s="92"/>
      <c r="L154" s="7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K154" s="5"/>
      <c r="DL154" s="5"/>
      <c r="DM154" s="5"/>
      <c r="DN154" s="5"/>
      <c r="DO154" s="5"/>
      <c r="DQ154" s="9"/>
      <c r="DR154" s="10"/>
      <c r="DS154" s="9"/>
      <c r="DT154" s="4"/>
      <c r="DU154" s="9"/>
      <c r="DV154" s="9"/>
      <c r="DW154" s="2"/>
      <c r="DX154" s="11"/>
      <c r="DY154" s="12"/>
      <c r="DZ154" s="2"/>
      <c r="EA154" s="2"/>
      <c r="EB154" s="2"/>
      <c r="EC154" s="2"/>
      <c r="ED154" s="10"/>
      <c r="EE154" s="12"/>
      <c r="EF154" s="2"/>
      <c r="EG154" s="2"/>
      <c r="EI154" s="2"/>
      <c r="EJ154" s="10"/>
      <c r="EK154" s="12"/>
      <c r="EL154" s="2"/>
      <c r="EM154" s="2"/>
    </row>
  </sheetData>
  <sheetProtection algorithmName="SHA-512" hashValue="BPNH4XkN9ZlzorUHcONK/RQVFSgKcEEPWpAoP+yClVTn8WW3U3UIn7/qG/nlGjptf7ggRs2hS1n6sX2uuwcvKg==" saltValue="XiEGBSkPVG0C8UOi6vM5WA==" spinCount="100000" sheet="1" objects="1" scenarios="1"/>
  <mergeCells count="186">
    <mergeCell ref="DK2:DR2"/>
    <mergeCell ref="DS39:DS40"/>
    <mergeCell ref="EG44:EG45"/>
    <mergeCell ref="EH44:EH45"/>
    <mergeCell ref="DS82:DS83"/>
    <mergeCell ref="DT82:DT83"/>
    <mergeCell ref="DS68:DS69"/>
    <mergeCell ref="DT68:DT69"/>
    <mergeCell ref="DP73:DQ73"/>
    <mergeCell ref="DS73:DS74"/>
    <mergeCell ref="DT73:DT74"/>
    <mergeCell ref="DS75:DS76"/>
    <mergeCell ref="DT75:DT76"/>
    <mergeCell ref="DP80:DQ80"/>
    <mergeCell ref="DS80:DS81"/>
    <mergeCell ref="DT80:DT81"/>
    <mergeCell ref="DK6:DO7"/>
    <mergeCell ref="DP21:DQ21"/>
    <mergeCell ref="DT59:DT60"/>
    <mergeCell ref="DT61:DT62"/>
    <mergeCell ref="DP59:DQ59"/>
    <mergeCell ref="DS59:DS60"/>
    <mergeCell ref="DS61:DS62"/>
    <mergeCell ref="DP66:DQ66"/>
    <mergeCell ref="DT15:DT16"/>
    <mergeCell ref="DU53:DU54"/>
    <mergeCell ref="DT51:DT52"/>
    <mergeCell ref="DV51:DV52"/>
    <mergeCell ref="DU51:DU52"/>
    <mergeCell ref="DU47:DU48"/>
    <mergeCell ref="DS47:DS48"/>
    <mergeCell ref="EB50:EB51"/>
    <mergeCell ref="EB48:EB49"/>
    <mergeCell ref="DS45:DS46"/>
    <mergeCell ref="DT45:DT46"/>
    <mergeCell ref="DV45:DV46"/>
    <mergeCell ref="DU45:DU46"/>
    <mergeCell ref="EA48:EA49"/>
    <mergeCell ref="EA50:EA51"/>
    <mergeCell ref="DX50:DX51"/>
    <mergeCell ref="DY50:DY51"/>
    <mergeCell ref="DY48:DY49"/>
    <mergeCell ref="DZ48:DZ49"/>
    <mergeCell ref="DV53:DV54"/>
    <mergeCell ref="DT35:DT36"/>
    <mergeCell ref="DV41:DV42"/>
    <mergeCell ref="DV39:DV40"/>
    <mergeCell ref="DV35:DV36"/>
    <mergeCell ref="DS66:DS67"/>
    <mergeCell ref="DT66:DT67"/>
    <mergeCell ref="DS53:DS54"/>
    <mergeCell ref="DT53:DT54"/>
    <mergeCell ref="EJ53:EJ54"/>
    <mergeCell ref="EM30:EM31"/>
    <mergeCell ref="EJ32:EJ33"/>
    <mergeCell ref="EK32:EK33"/>
    <mergeCell ref="EL32:EL33"/>
    <mergeCell ref="EM32:EM33"/>
    <mergeCell ref="EH42:EH43"/>
    <mergeCell ref="DZ50:DZ51"/>
    <mergeCell ref="DT47:DT48"/>
    <mergeCell ref="DV47:DV48"/>
    <mergeCell ref="DX48:DX49"/>
    <mergeCell ref="EM42:EM43"/>
    <mergeCell ref="DT33:DT34"/>
    <mergeCell ref="ED44:ED45"/>
    <mergeCell ref="EE44:EE45"/>
    <mergeCell ref="EF44:EF45"/>
    <mergeCell ref="ED42:ED43"/>
    <mergeCell ref="EK53:EL54"/>
    <mergeCell ref="EM44:EM45"/>
    <mergeCell ref="DS51:DS52"/>
    <mergeCell ref="EJ30:EJ31"/>
    <mergeCell ref="EK30:EK31"/>
    <mergeCell ref="DT39:DT40"/>
    <mergeCell ref="EJ41:EJ42"/>
    <mergeCell ref="DU39:DU40"/>
    <mergeCell ref="DU35:DU36"/>
    <mergeCell ref="EL30:EL31"/>
    <mergeCell ref="DV33:DV34"/>
    <mergeCell ref="DU33:DU34"/>
    <mergeCell ref="DU29:DU30"/>
    <mergeCell ref="EL39:EL40"/>
    <mergeCell ref="EK41:EK42"/>
    <mergeCell ref="EL41:EL42"/>
    <mergeCell ref="DU41:DU42"/>
    <mergeCell ref="EJ39:EJ40"/>
    <mergeCell ref="EB36:EB37"/>
    <mergeCell ref="EE42:EE43"/>
    <mergeCell ref="EF42:EF43"/>
    <mergeCell ref="EB38:EB39"/>
    <mergeCell ref="EK39:EK40"/>
    <mergeCell ref="EJ6:EK7"/>
    <mergeCell ref="DP9:DQ9"/>
    <mergeCell ref="DV15:DV16"/>
    <mergeCell ref="DV11:DV12"/>
    <mergeCell ref="DX12:DX13"/>
    <mergeCell ref="DY12:DY13"/>
    <mergeCell ref="DZ12:DZ13"/>
    <mergeCell ref="EB12:EB13"/>
    <mergeCell ref="EA12:EA13"/>
    <mergeCell ref="EA14:EA15"/>
    <mergeCell ref="DS11:DS12"/>
    <mergeCell ref="DT11:DT12"/>
    <mergeCell ref="DP15:DQ15"/>
    <mergeCell ref="DX14:DX15"/>
    <mergeCell ref="DY14:DY15"/>
    <mergeCell ref="DU15:DU16"/>
    <mergeCell ref="DZ14:DZ15"/>
    <mergeCell ref="EB14:EB15"/>
    <mergeCell ref="DR6:DT7"/>
    <mergeCell ref="DX6:DY7"/>
    <mergeCell ref="ED6:EE7"/>
    <mergeCell ref="DU11:DU12"/>
    <mergeCell ref="DU9:DU10"/>
    <mergeCell ref="DS15:DS16"/>
    <mergeCell ref="E34:E39"/>
    <mergeCell ref="E40:E45"/>
    <mergeCell ref="E46:E51"/>
    <mergeCell ref="E52:E57"/>
    <mergeCell ref="DP27:DQ27"/>
    <mergeCell ref="DP33:DQ33"/>
    <mergeCell ref="DP39:DQ39"/>
    <mergeCell ref="DP45:DQ45"/>
    <mergeCell ref="DP51:DQ51"/>
    <mergeCell ref="E22:E27"/>
    <mergeCell ref="E28:E33"/>
    <mergeCell ref="E10:E15"/>
    <mergeCell ref="E16:E21"/>
    <mergeCell ref="EA24:EA25"/>
    <mergeCell ref="EA26:EA27"/>
    <mergeCell ref="DV27:DV28"/>
    <mergeCell ref="DS23:DS24"/>
    <mergeCell ref="DT23:DT24"/>
    <mergeCell ref="DV23:DV24"/>
    <mergeCell ref="DX24:DX25"/>
    <mergeCell ref="DY24:DY25"/>
    <mergeCell ref="DZ24:DZ25"/>
    <mergeCell ref="DX26:DX27"/>
    <mergeCell ref="DY26:DY27"/>
    <mergeCell ref="DS9:DS10"/>
    <mergeCell ref="DT9:DT10"/>
    <mergeCell ref="DV9:DV10"/>
    <mergeCell ref="DS21:DS22"/>
    <mergeCell ref="DT21:DT22"/>
    <mergeCell ref="DV21:DV22"/>
    <mergeCell ref="DS17:DS18"/>
    <mergeCell ref="DT17:DT18"/>
    <mergeCell ref="DV17:DV18"/>
    <mergeCell ref="DU21:DU22"/>
    <mergeCell ref="DU17:DU18"/>
    <mergeCell ref="EF20:EF21"/>
    <mergeCell ref="ED18:ED19"/>
    <mergeCell ref="EE18:EE19"/>
    <mergeCell ref="EF18:EF19"/>
    <mergeCell ref="ED20:ED21"/>
    <mergeCell ref="EE20:EE21"/>
    <mergeCell ref="EB24:EB25"/>
    <mergeCell ref="DS33:DS34"/>
    <mergeCell ref="DS29:DS30"/>
    <mergeCell ref="DT29:DT30"/>
    <mergeCell ref="DV29:DV30"/>
    <mergeCell ref="EJ25:EK26"/>
    <mergeCell ref="DS27:DS28"/>
    <mergeCell ref="DT27:DT28"/>
    <mergeCell ref="DS41:DS42"/>
    <mergeCell ref="DT41:DT42"/>
    <mergeCell ref="DS35:DS36"/>
    <mergeCell ref="DU27:DU28"/>
    <mergeCell ref="DU23:DU24"/>
    <mergeCell ref="F9:I9"/>
    <mergeCell ref="DZ26:DZ27"/>
    <mergeCell ref="EB26:EB27"/>
    <mergeCell ref="EA36:EA37"/>
    <mergeCell ref="EA38:EA39"/>
    <mergeCell ref="DX36:DX37"/>
    <mergeCell ref="DY36:DY37"/>
    <mergeCell ref="DZ36:DZ37"/>
    <mergeCell ref="DX38:DX39"/>
    <mergeCell ref="DY38:DY39"/>
    <mergeCell ref="DZ38:DZ39"/>
    <mergeCell ref="EG18:EG19"/>
    <mergeCell ref="EH18:EH19"/>
    <mergeCell ref="EG20:EG21"/>
    <mergeCell ref="EH20:EH21"/>
    <mergeCell ref="EG42:EG43"/>
  </mergeCells>
  <hyperlinks>
    <hyperlink ref="DK2" r:id="rId1" xr:uid="{4BB519A5-C501-4277-BD80-8CAEB25DC085}"/>
  </hyperlinks>
  <printOptions horizontalCentered="1" verticalCentered="1"/>
  <pageMargins left="0.47244094488188981" right="0.70866141732283472" top="0.39370078740157483" bottom="0.39370078740157483" header="0.31496062992125984" footer="0.31496062992125984"/>
  <pageSetup paperSize="9" scale="48" fitToWidth="2" orientation="landscape" r:id="rId2"/>
  <colBreaks count="1" manualBreakCount="1">
    <brk id="119" max="58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E624-180B-4C2B-ACBD-E62211C62DD6}">
  <dimension ref="A1:AC52"/>
  <sheetViews>
    <sheetView showGridLines="0" topLeftCell="J1" zoomScale="90" zoomScaleNormal="90" workbookViewId="0">
      <selection activeCell="R52" sqref="R52"/>
    </sheetView>
  </sheetViews>
  <sheetFormatPr baseColWidth="10" defaultRowHeight="13.85" x14ac:dyDescent="0.2"/>
  <cols>
    <col min="1" max="2" width="27.875" style="13" hidden="1" customWidth="1"/>
    <col min="3" max="8" width="11" style="13" hidden="1" customWidth="1"/>
    <col min="9" max="9" width="11.75" style="13" hidden="1" customWidth="1"/>
    <col min="10" max="10" width="9" style="13" customWidth="1"/>
    <col min="11" max="11" width="27.75" style="13" customWidth="1"/>
    <col min="12" max="17" width="8.375" style="13" customWidth="1"/>
    <col min="18" max="21" width="19.375" style="13" customWidth="1"/>
    <col min="22" max="22" width="1.75" style="13" hidden="1" customWidth="1"/>
    <col min="23" max="27" width="0" style="13" hidden="1" customWidth="1"/>
    <col min="28" max="28" width="11" style="13" hidden="1" customWidth="1"/>
    <col min="29" max="16384" width="11" style="13"/>
  </cols>
  <sheetData>
    <row r="1" spans="1:29" ht="27.7" x14ac:dyDescent="0.4">
      <c r="J1" s="177" t="s">
        <v>103</v>
      </c>
    </row>
    <row r="3" spans="1:29" ht="15.25" x14ac:dyDescent="0.25">
      <c r="J3" s="178" t="s">
        <v>104</v>
      </c>
    </row>
    <row r="4" spans="1:29" ht="7.65" customHeight="1" x14ac:dyDescent="0.2">
      <c r="L4" s="179">
        <v>3</v>
      </c>
      <c r="M4" s="179">
        <v>4</v>
      </c>
      <c r="N4" s="179">
        <v>5</v>
      </c>
      <c r="O4" s="179">
        <v>6</v>
      </c>
      <c r="P4" s="179">
        <v>2</v>
      </c>
    </row>
    <row r="5" spans="1:29" ht="45.7" customHeight="1" x14ac:dyDescent="0.2">
      <c r="A5" s="180" t="s">
        <v>2</v>
      </c>
      <c r="B5" s="180" t="s">
        <v>105</v>
      </c>
      <c r="C5" s="181" t="s">
        <v>6</v>
      </c>
      <c r="D5" s="182" t="s">
        <v>3</v>
      </c>
      <c r="E5" s="182" t="s">
        <v>4</v>
      </c>
      <c r="F5" s="183" t="s">
        <v>5</v>
      </c>
      <c r="G5" s="184" t="s">
        <v>106</v>
      </c>
      <c r="H5" s="184" t="s">
        <v>107</v>
      </c>
      <c r="I5" s="184" t="s">
        <v>108</v>
      </c>
      <c r="J5" s="180" t="s">
        <v>108</v>
      </c>
      <c r="K5" s="180" t="s">
        <v>2</v>
      </c>
      <c r="L5" s="182" t="s">
        <v>6</v>
      </c>
      <c r="M5" s="182" t="s">
        <v>3</v>
      </c>
      <c r="N5" s="182" t="s">
        <v>4</v>
      </c>
      <c r="O5" s="183" t="s">
        <v>5</v>
      </c>
      <c r="P5" s="185" t="s">
        <v>109</v>
      </c>
      <c r="Q5" s="274" t="s">
        <v>110</v>
      </c>
      <c r="R5" s="275"/>
    </row>
    <row r="6" spans="1:29" ht="18.7" customHeight="1" x14ac:dyDescent="0.2">
      <c r="A6" s="186" t="str">
        <f>'CAN 2025'!DK13</f>
        <v>Mali</v>
      </c>
      <c r="B6" s="186" t="s">
        <v>57</v>
      </c>
      <c r="C6" s="186">
        <f>'CAN 2025'!DL13</f>
        <v>0</v>
      </c>
      <c r="D6" s="186">
        <f>'CAN 2025'!DM13</f>
        <v>0</v>
      </c>
      <c r="E6" s="186">
        <f>'CAN 2025'!DN13</f>
        <v>0</v>
      </c>
      <c r="F6" s="186">
        <f>'CAN 2025'!DO13</f>
        <v>0</v>
      </c>
      <c r="G6" s="121">
        <f>C6+(0.5+F6/100)+D6/100000+1/10000000</f>
        <v>0.50000009999999995</v>
      </c>
      <c r="H6" s="121" t="str">
        <f t="shared" ref="H6:H11" si="0">A6</f>
        <v>Mali</v>
      </c>
      <c r="I6" s="121">
        <f>LARGE($G$6:$G$11,1)</f>
        <v>0.50000060000000002</v>
      </c>
      <c r="J6" s="187">
        <v>1</v>
      </c>
      <c r="K6" s="187" t="str">
        <f t="shared" ref="K6:K11" si="1">VLOOKUP(I6,$G$6:$H$11,2,0)</f>
        <v>Côte d'Ivoire</v>
      </c>
      <c r="L6" s="187">
        <f t="shared" ref="L6:P11" si="2">VLOOKUP($K6,$A$6:$F$11,L$4,0)</f>
        <v>0</v>
      </c>
      <c r="M6" s="187">
        <f t="shared" si="2"/>
        <v>0</v>
      </c>
      <c r="N6" s="187">
        <f t="shared" si="2"/>
        <v>0</v>
      </c>
      <c r="O6" s="187">
        <f t="shared" si="2"/>
        <v>0</v>
      </c>
      <c r="P6" s="187" t="str">
        <f t="shared" si="2"/>
        <v>F</v>
      </c>
      <c r="Q6" s="276" t="str">
        <f>K6</f>
        <v>Côte d'Ivoire</v>
      </c>
      <c r="R6" s="277"/>
    </row>
    <row r="7" spans="1:29" ht="18.7" customHeight="1" x14ac:dyDescent="0.2">
      <c r="A7" s="186" t="str">
        <f>'CAN 2025'!DK19</f>
        <v>Angola</v>
      </c>
      <c r="B7" s="186" t="s">
        <v>66</v>
      </c>
      <c r="C7" s="186">
        <f>'CAN 2025'!DL19</f>
        <v>0</v>
      </c>
      <c r="D7" s="186">
        <f>'CAN 2025'!DM19</f>
        <v>0</v>
      </c>
      <c r="E7" s="186">
        <f>'CAN 2025'!DN19</f>
        <v>0</v>
      </c>
      <c r="F7" s="186">
        <f>'CAN 2025'!DO19</f>
        <v>0</v>
      </c>
      <c r="G7" s="121">
        <f>C7+(0.5+F7/100)+D7/100000+2/10000000</f>
        <v>0.50000020000000001</v>
      </c>
      <c r="H7" s="121" t="str">
        <f t="shared" si="0"/>
        <v>Angola</v>
      </c>
      <c r="I7" s="121">
        <f>LARGE($G$6:$G$11,2)</f>
        <v>0.50000049999999996</v>
      </c>
      <c r="J7" s="187">
        <v>2</v>
      </c>
      <c r="K7" s="187" t="str">
        <f t="shared" si="1"/>
        <v>Guinée Equatoriale</v>
      </c>
      <c r="L7" s="187">
        <f t="shared" si="2"/>
        <v>0</v>
      </c>
      <c r="M7" s="187">
        <f t="shared" si="2"/>
        <v>0</v>
      </c>
      <c r="N7" s="187">
        <f t="shared" si="2"/>
        <v>0</v>
      </c>
      <c r="O7" s="187">
        <f t="shared" si="2"/>
        <v>0</v>
      </c>
      <c r="P7" s="187" t="str">
        <f t="shared" si="2"/>
        <v>E</v>
      </c>
      <c r="Q7" s="278" t="str">
        <f t="shared" ref="Q7:Q11" si="3">K7</f>
        <v>Guinée Equatoriale</v>
      </c>
      <c r="R7" s="278"/>
    </row>
    <row r="8" spans="1:29" ht="18.7" customHeight="1" x14ac:dyDescent="0.2">
      <c r="A8" s="186" t="str">
        <f>'CAN 2025'!DK25</f>
        <v>Ouganda</v>
      </c>
      <c r="B8" s="186" t="s">
        <v>67</v>
      </c>
      <c r="C8" s="186">
        <f>'CAN 2025'!DL25</f>
        <v>0</v>
      </c>
      <c r="D8" s="186">
        <f>'CAN 2025'!DM25</f>
        <v>0</v>
      </c>
      <c r="E8" s="186">
        <f>'CAN 2025'!DN25</f>
        <v>0</v>
      </c>
      <c r="F8" s="186">
        <f>'CAN 2025'!DO25</f>
        <v>0</v>
      </c>
      <c r="G8" s="121">
        <f>C8+(0.5+F8/100)+D8/100000+3/10000000</f>
        <v>0.50000029999999995</v>
      </c>
      <c r="H8" s="121" t="str">
        <f t="shared" si="0"/>
        <v>Ouganda</v>
      </c>
      <c r="I8" s="121">
        <f>LARGE($G$6:$G$11,3)</f>
        <v>0.50000040000000001</v>
      </c>
      <c r="J8" s="187">
        <v>3</v>
      </c>
      <c r="K8" s="187" t="str">
        <f t="shared" si="1"/>
        <v>Bénin</v>
      </c>
      <c r="L8" s="187">
        <f t="shared" si="2"/>
        <v>0</v>
      </c>
      <c r="M8" s="187">
        <f t="shared" si="2"/>
        <v>0</v>
      </c>
      <c r="N8" s="187">
        <f t="shared" si="2"/>
        <v>0</v>
      </c>
      <c r="O8" s="187">
        <f t="shared" si="2"/>
        <v>0</v>
      </c>
      <c r="P8" s="187" t="str">
        <f t="shared" si="2"/>
        <v>D</v>
      </c>
      <c r="Q8" s="278" t="str">
        <f t="shared" si="3"/>
        <v>Bénin</v>
      </c>
      <c r="R8" s="278"/>
    </row>
    <row r="9" spans="1:29" ht="18.7" customHeight="1" x14ac:dyDescent="0.2">
      <c r="A9" s="186" t="str">
        <f>'CAN 2025'!DK31</f>
        <v>Bénin</v>
      </c>
      <c r="B9" s="186" t="s">
        <v>68</v>
      </c>
      <c r="C9" s="186">
        <f>'CAN 2025'!DL31</f>
        <v>0</v>
      </c>
      <c r="D9" s="186">
        <f>'CAN 2025'!DM31</f>
        <v>0</v>
      </c>
      <c r="E9" s="186">
        <f>'CAN 2025'!DN31</f>
        <v>0</v>
      </c>
      <c r="F9" s="186">
        <f>'CAN 2025'!DO31</f>
        <v>0</v>
      </c>
      <c r="G9" s="121">
        <f>C9+(0.5+F9/100)+D9/100000+4/10000000</f>
        <v>0.50000040000000001</v>
      </c>
      <c r="H9" s="121" t="str">
        <f t="shared" si="0"/>
        <v>Bénin</v>
      </c>
      <c r="I9" s="121">
        <f>LARGE($G$6:$G$11,4)</f>
        <v>0.50000029999999995</v>
      </c>
      <c r="J9" s="187">
        <v>4</v>
      </c>
      <c r="K9" s="187" t="str">
        <f t="shared" si="1"/>
        <v>Ouganda</v>
      </c>
      <c r="L9" s="187">
        <f t="shared" si="2"/>
        <v>0</v>
      </c>
      <c r="M9" s="187">
        <f t="shared" si="2"/>
        <v>0</v>
      </c>
      <c r="N9" s="187">
        <f t="shared" si="2"/>
        <v>0</v>
      </c>
      <c r="O9" s="187">
        <f t="shared" si="2"/>
        <v>0</v>
      </c>
      <c r="P9" s="187" t="str">
        <f t="shared" si="2"/>
        <v>C</v>
      </c>
      <c r="Q9" s="278" t="str">
        <f t="shared" si="3"/>
        <v>Ouganda</v>
      </c>
      <c r="R9" s="278"/>
    </row>
    <row r="10" spans="1:29" ht="18.7" customHeight="1" x14ac:dyDescent="0.2">
      <c r="A10" s="186" t="str">
        <f>'CAN 2025'!DK37</f>
        <v>Guinée Equatoriale</v>
      </c>
      <c r="B10" s="186" t="s">
        <v>69</v>
      </c>
      <c r="C10" s="186">
        <f>'CAN 2025'!DL37</f>
        <v>0</v>
      </c>
      <c r="D10" s="186">
        <f>'CAN 2025'!DM37</f>
        <v>0</v>
      </c>
      <c r="E10" s="186">
        <f>'CAN 2025'!DN37</f>
        <v>0</v>
      </c>
      <c r="F10" s="186">
        <f>'CAN 2025'!DO37</f>
        <v>0</v>
      </c>
      <c r="G10" s="121">
        <f>C10+(0.5+F10/100)+D10/100000+5/10000000</f>
        <v>0.50000049999999996</v>
      </c>
      <c r="H10" s="121" t="str">
        <f t="shared" si="0"/>
        <v>Guinée Equatoriale</v>
      </c>
      <c r="I10" s="121">
        <f>LARGE($G$6:$G$11,5)</f>
        <v>0.50000020000000001</v>
      </c>
      <c r="J10" s="186">
        <v>5</v>
      </c>
      <c r="K10" s="186" t="str">
        <f t="shared" si="1"/>
        <v>Angola</v>
      </c>
      <c r="L10" s="186">
        <f t="shared" si="2"/>
        <v>0</v>
      </c>
      <c r="M10" s="186">
        <f t="shared" si="2"/>
        <v>0</v>
      </c>
      <c r="N10" s="186">
        <f t="shared" si="2"/>
        <v>0</v>
      </c>
      <c r="O10" s="186">
        <f t="shared" si="2"/>
        <v>0</v>
      </c>
      <c r="P10" s="186" t="str">
        <f t="shared" si="2"/>
        <v>B</v>
      </c>
      <c r="Q10" s="270" t="str">
        <f t="shared" si="3"/>
        <v>Angola</v>
      </c>
      <c r="R10" s="270"/>
    </row>
    <row r="11" spans="1:29" ht="18.7" customHeight="1" x14ac:dyDescent="0.2">
      <c r="A11" s="186" t="str">
        <f>'CAN 2025'!DK43</f>
        <v>Côte d'Ivoire</v>
      </c>
      <c r="B11" s="186" t="s">
        <v>70</v>
      </c>
      <c r="C11" s="186">
        <f>'CAN 2025'!DL43</f>
        <v>0</v>
      </c>
      <c r="D11" s="186">
        <f>'CAN 2025'!DM43</f>
        <v>0</v>
      </c>
      <c r="E11" s="186">
        <f>'CAN 2025'!DN43</f>
        <v>0</v>
      </c>
      <c r="F11" s="186">
        <f>'CAN 2025'!DO43</f>
        <v>0</v>
      </c>
      <c r="G11" s="121">
        <f>C11+(0.5+F11/100)+D11/100000+6/10000000</f>
        <v>0.50000060000000002</v>
      </c>
      <c r="H11" s="121" t="str">
        <f t="shared" si="0"/>
        <v>Côte d'Ivoire</v>
      </c>
      <c r="I11" s="121">
        <f>LARGE($G$6:$G$11,6)</f>
        <v>0.50000009999999995</v>
      </c>
      <c r="J11" s="186">
        <v>6</v>
      </c>
      <c r="K11" s="186" t="str">
        <f t="shared" si="1"/>
        <v>Mali</v>
      </c>
      <c r="L11" s="186">
        <f t="shared" si="2"/>
        <v>0</v>
      </c>
      <c r="M11" s="186">
        <f t="shared" si="2"/>
        <v>0</v>
      </c>
      <c r="N11" s="186">
        <f t="shared" si="2"/>
        <v>0</v>
      </c>
      <c r="O11" s="186">
        <f t="shared" si="2"/>
        <v>0</v>
      </c>
      <c r="P11" s="186" t="str">
        <f t="shared" si="2"/>
        <v>A</v>
      </c>
      <c r="Q11" s="270" t="str">
        <f t="shared" si="3"/>
        <v>Mali</v>
      </c>
      <c r="R11" s="270"/>
    </row>
    <row r="13" spans="1:29" ht="8.35" customHeight="1" x14ac:dyDescent="0.25">
      <c r="W13" s="174" t="s">
        <v>111</v>
      </c>
      <c r="X13" s="34" t="str">
        <f>P6&amp;P7&amp;P8&amp;P9</f>
        <v>FEDC</v>
      </c>
    </row>
    <row r="14" spans="1:29" ht="8.35" hidden="1" customHeight="1" x14ac:dyDescent="0.2"/>
    <row r="15" spans="1:29" ht="15.25" hidden="1" x14ac:dyDescent="0.25">
      <c r="AC15" s="188" t="s">
        <v>112</v>
      </c>
    </row>
    <row r="16" spans="1:29" ht="15.25" hidden="1" x14ac:dyDescent="0.25">
      <c r="K16" s="189" t="s">
        <v>113</v>
      </c>
      <c r="L16" s="190" t="s">
        <v>114</v>
      </c>
      <c r="M16" s="191"/>
      <c r="N16" s="191"/>
      <c r="O16" s="191"/>
      <c r="P16" s="191"/>
      <c r="Q16" s="192"/>
      <c r="R16" s="271" t="s">
        <v>115</v>
      </c>
      <c r="S16" s="272"/>
      <c r="T16" s="272"/>
      <c r="U16" s="273"/>
      <c r="W16" s="34" t="s">
        <v>116</v>
      </c>
      <c r="AC16" s="193"/>
    </row>
    <row r="17" spans="12:29" ht="14.55" hidden="1" x14ac:dyDescent="0.25">
      <c r="L17" s="194"/>
      <c r="M17" s="195"/>
      <c r="N17" s="195"/>
      <c r="O17" s="196" t="s">
        <v>117</v>
      </c>
      <c r="P17" s="195"/>
      <c r="Q17" s="197"/>
      <c r="R17" s="117" t="s">
        <v>122</v>
      </c>
      <c r="S17" s="117" t="s">
        <v>118</v>
      </c>
      <c r="T17" s="117" t="s">
        <v>119</v>
      </c>
      <c r="U17" s="117" t="s">
        <v>120</v>
      </c>
      <c r="W17" s="117" t="s">
        <v>57</v>
      </c>
      <c r="X17" s="117" t="s">
        <v>66</v>
      </c>
      <c r="Y17" s="117" t="s">
        <v>67</v>
      </c>
      <c r="Z17" s="117" t="s">
        <v>68</v>
      </c>
      <c r="AA17" s="117" t="s">
        <v>69</v>
      </c>
      <c r="AB17" s="117" t="s">
        <v>70</v>
      </c>
      <c r="AC17" s="193"/>
    </row>
    <row r="18" spans="12:29" ht="14.55" hidden="1" x14ac:dyDescent="0.25">
      <c r="L18" s="198" t="s">
        <v>57</v>
      </c>
      <c r="M18" s="198" t="s">
        <v>66</v>
      </c>
      <c r="N18" s="198" t="s">
        <v>67</v>
      </c>
      <c r="O18" s="198" t="s">
        <v>68</v>
      </c>
      <c r="P18" s="198" t="s">
        <v>121</v>
      </c>
      <c r="Q18" s="198" t="s">
        <v>121</v>
      </c>
      <c r="R18" s="117" t="s">
        <v>67</v>
      </c>
      <c r="S18" s="117" t="s">
        <v>68</v>
      </c>
      <c r="T18" s="117" t="s">
        <v>57</v>
      </c>
      <c r="U18" s="117" t="s">
        <v>66</v>
      </c>
      <c r="W18" s="198" t="str">
        <f t="shared" ref="W18:W32" si="4">IF(ISNUMBER(SEARCH(L18,$X$13)),"OUI","NON")</f>
        <v>NON</v>
      </c>
      <c r="X18" s="198" t="str">
        <f t="shared" ref="X18:X32" si="5">IF(ISNUMBER(SEARCH(M18,$X$13)),"OUI","NON")</f>
        <v>NON</v>
      </c>
      <c r="Y18" s="198" t="str">
        <f t="shared" ref="Y18:Y32" si="6">IF(ISNUMBER(SEARCH(N18,$X$13)),"OUI","NON")</f>
        <v>OUI</v>
      </c>
      <c r="Z18" s="198" t="str">
        <f t="shared" ref="Z18:Z32" si="7">IF(ISNUMBER(SEARCH(O18,$X$13)),"OUI","NON")</f>
        <v>OUI</v>
      </c>
      <c r="AA18" s="198" t="str">
        <f t="shared" ref="AA18:AA32" si="8">IF(ISNUMBER(SEARCH(P18,$X$13)),"OUI","NON")</f>
        <v>NON</v>
      </c>
      <c r="AB18" s="198" t="str">
        <f t="shared" ref="AB18:AB32" si="9">IF(ISNUMBER(SEARCH(Q18,$X$13)),"OUI","NON")</f>
        <v>NON</v>
      </c>
      <c r="AC18" s="199" t="str">
        <f>IF(COUNTIF(W18:AB18,"OUI")=4,"COMBINAISON RETENUE","non")</f>
        <v>non</v>
      </c>
    </row>
    <row r="19" spans="12:29" ht="14.55" hidden="1" x14ac:dyDescent="0.25">
      <c r="L19" s="198" t="s">
        <v>57</v>
      </c>
      <c r="M19" s="198" t="s">
        <v>66</v>
      </c>
      <c r="N19" s="198" t="s">
        <v>67</v>
      </c>
      <c r="O19" s="198" t="s">
        <v>121</v>
      </c>
      <c r="P19" s="198" t="s">
        <v>69</v>
      </c>
      <c r="Q19" s="198" t="s">
        <v>121</v>
      </c>
      <c r="R19" s="117" t="s">
        <v>67</v>
      </c>
      <c r="S19" s="117" t="s">
        <v>57</v>
      </c>
      <c r="T19" s="117" t="s">
        <v>66</v>
      </c>
      <c r="U19" s="117" t="s">
        <v>69</v>
      </c>
      <c r="W19" s="198" t="str">
        <f t="shared" si="4"/>
        <v>NON</v>
      </c>
      <c r="X19" s="198" t="str">
        <f t="shared" si="5"/>
        <v>NON</v>
      </c>
      <c r="Y19" s="198" t="str">
        <f t="shared" si="6"/>
        <v>OUI</v>
      </c>
      <c r="Z19" s="198" t="str">
        <f t="shared" si="7"/>
        <v>NON</v>
      </c>
      <c r="AA19" s="198" t="str">
        <f t="shared" si="8"/>
        <v>OUI</v>
      </c>
      <c r="AB19" s="198" t="str">
        <f t="shared" si="9"/>
        <v>NON</v>
      </c>
      <c r="AC19" s="199" t="str">
        <f t="shared" ref="AC19:AC32" si="10">IF(COUNTIF(W19:AB19,"OUI")=4,"COMBINAISON RETENUE","non")</f>
        <v>non</v>
      </c>
    </row>
    <row r="20" spans="12:29" ht="14.55" hidden="1" x14ac:dyDescent="0.25">
      <c r="L20" s="198" t="s">
        <v>57</v>
      </c>
      <c r="M20" s="198" t="s">
        <v>66</v>
      </c>
      <c r="N20" s="198" t="s">
        <v>67</v>
      </c>
      <c r="O20" s="198" t="s">
        <v>121</v>
      </c>
      <c r="P20" s="198" t="s">
        <v>121</v>
      </c>
      <c r="Q20" s="198" t="s">
        <v>70</v>
      </c>
      <c r="R20" s="117" t="s">
        <v>67</v>
      </c>
      <c r="S20" s="117" t="s">
        <v>57</v>
      </c>
      <c r="T20" s="117" t="s">
        <v>66</v>
      </c>
      <c r="U20" s="117" t="s">
        <v>70</v>
      </c>
      <c r="W20" s="198" t="str">
        <f t="shared" si="4"/>
        <v>NON</v>
      </c>
      <c r="X20" s="198" t="str">
        <f t="shared" si="5"/>
        <v>NON</v>
      </c>
      <c r="Y20" s="198" t="str">
        <f t="shared" si="6"/>
        <v>OUI</v>
      </c>
      <c r="Z20" s="198" t="str">
        <f t="shared" si="7"/>
        <v>NON</v>
      </c>
      <c r="AA20" s="198" t="str">
        <f t="shared" si="8"/>
        <v>NON</v>
      </c>
      <c r="AB20" s="198" t="str">
        <f t="shared" si="9"/>
        <v>OUI</v>
      </c>
      <c r="AC20" s="199" t="str">
        <f t="shared" si="10"/>
        <v>non</v>
      </c>
    </row>
    <row r="21" spans="12:29" ht="14.55" hidden="1" x14ac:dyDescent="0.25">
      <c r="L21" s="198" t="s">
        <v>57</v>
      </c>
      <c r="M21" s="198" t="s">
        <v>66</v>
      </c>
      <c r="N21" s="198" t="s">
        <v>121</v>
      </c>
      <c r="O21" s="198" t="s">
        <v>68</v>
      </c>
      <c r="P21" s="198" t="s">
        <v>69</v>
      </c>
      <c r="Q21" s="198" t="s">
        <v>121</v>
      </c>
      <c r="R21" s="117" t="s">
        <v>68</v>
      </c>
      <c r="S21" s="117" t="s">
        <v>57</v>
      </c>
      <c r="T21" s="117" t="s">
        <v>66</v>
      </c>
      <c r="U21" s="117" t="s">
        <v>69</v>
      </c>
      <c r="W21" s="198" t="str">
        <f t="shared" si="4"/>
        <v>NON</v>
      </c>
      <c r="X21" s="198" t="str">
        <f t="shared" si="5"/>
        <v>NON</v>
      </c>
      <c r="Y21" s="198" t="str">
        <f t="shared" si="6"/>
        <v>NON</v>
      </c>
      <c r="Z21" s="198" t="str">
        <f t="shared" si="7"/>
        <v>OUI</v>
      </c>
      <c r="AA21" s="198" t="str">
        <f t="shared" si="8"/>
        <v>OUI</v>
      </c>
      <c r="AB21" s="198" t="str">
        <f t="shared" si="9"/>
        <v>NON</v>
      </c>
      <c r="AC21" s="199" t="str">
        <f t="shared" si="10"/>
        <v>non</v>
      </c>
    </row>
    <row r="22" spans="12:29" ht="14.55" hidden="1" x14ac:dyDescent="0.25">
      <c r="L22" s="198" t="s">
        <v>57</v>
      </c>
      <c r="M22" s="198" t="s">
        <v>66</v>
      </c>
      <c r="N22" s="198" t="s">
        <v>121</v>
      </c>
      <c r="O22" s="198" t="s">
        <v>68</v>
      </c>
      <c r="P22" s="198" t="s">
        <v>121</v>
      </c>
      <c r="Q22" s="198" t="s">
        <v>70</v>
      </c>
      <c r="R22" s="117" t="s">
        <v>68</v>
      </c>
      <c r="S22" s="117" t="s">
        <v>57</v>
      </c>
      <c r="T22" s="117" t="s">
        <v>66</v>
      </c>
      <c r="U22" s="117" t="s">
        <v>70</v>
      </c>
      <c r="W22" s="198" t="str">
        <f t="shared" si="4"/>
        <v>NON</v>
      </c>
      <c r="X22" s="198" t="str">
        <f t="shared" si="5"/>
        <v>NON</v>
      </c>
      <c r="Y22" s="198" t="str">
        <f t="shared" si="6"/>
        <v>NON</v>
      </c>
      <c r="Z22" s="198" t="str">
        <f t="shared" si="7"/>
        <v>OUI</v>
      </c>
      <c r="AA22" s="198" t="str">
        <f t="shared" si="8"/>
        <v>NON</v>
      </c>
      <c r="AB22" s="198" t="str">
        <f t="shared" si="9"/>
        <v>OUI</v>
      </c>
      <c r="AC22" s="199" t="str">
        <f t="shared" si="10"/>
        <v>non</v>
      </c>
    </row>
    <row r="23" spans="12:29" ht="14.55" hidden="1" x14ac:dyDescent="0.25">
      <c r="L23" s="198" t="s">
        <v>57</v>
      </c>
      <c r="M23" s="198" t="s">
        <v>66</v>
      </c>
      <c r="N23" s="198" t="s">
        <v>121</v>
      </c>
      <c r="O23" s="198" t="s">
        <v>121</v>
      </c>
      <c r="P23" s="198" t="s">
        <v>69</v>
      </c>
      <c r="Q23" s="198" t="s">
        <v>70</v>
      </c>
      <c r="R23" s="117" t="s">
        <v>69</v>
      </c>
      <c r="S23" s="117" t="s">
        <v>57</v>
      </c>
      <c r="T23" s="117" t="s">
        <v>66</v>
      </c>
      <c r="U23" s="117" t="s">
        <v>70</v>
      </c>
      <c r="W23" s="198" t="str">
        <f t="shared" si="4"/>
        <v>NON</v>
      </c>
      <c r="X23" s="198" t="str">
        <f t="shared" si="5"/>
        <v>NON</v>
      </c>
      <c r="Y23" s="198" t="str">
        <f t="shared" si="6"/>
        <v>NON</v>
      </c>
      <c r="Z23" s="198" t="str">
        <f t="shared" si="7"/>
        <v>NON</v>
      </c>
      <c r="AA23" s="198" t="str">
        <f t="shared" si="8"/>
        <v>OUI</v>
      </c>
      <c r="AB23" s="198" t="str">
        <f t="shared" si="9"/>
        <v>OUI</v>
      </c>
      <c r="AC23" s="199" t="str">
        <f t="shared" si="10"/>
        <v>non</v>
      </c>
    </row>
    <row r="24" spans="12:29" ht="14.55" hidden="1" x14ac:dyDescent="0.25">
      <c r="L24" s="198" t="s">
        <v>57</v>
      </c>
      <c r="M24" s="198" t="s">
        <v>121</v>
      </c>
      <c r="N24" s="198" t="s">
        <v>67</v>
      </c>
      <c r="O24" s="198" t="s">
        <v>68</v>
      </c>
      <c r="P24" s="198" t="s">
        <v>69</v>
      </c>
      <c r="Q24" s="198" t="s">
        <v>121</v>
      </c>
      <c r="R24" s="117" t="s">
        <v>67</v>
      </c>
      <c r="S24" s="117" t="s">
        <v>68</v>
      </c>
      <c r="T24" s="117" t="s">
        <v>57</v>
      </c>
      <c r="U24" s="117" t="s">
        <v>69</v>
      </c>
      <c r="W24" s="198" t="str">
        <f t="shared" si="4"/>
        <v>NON</v>
      </c>
      <c r="X24" s="198" t="str">
        <f t="shared" si="5"/>
        <v>NON</v>
      </c>
      <c r="Y24" s="198" t="str">
        <f t="shared" si="6"/>
        <v>OUI</v>
      </c>
      <c r="Z24" s="198" t="str">
        <f t="shared" si="7"/>
        <v>OUI</v>
      </c>
      <c r="AA24" s="198" t="str">
        <f t="shared" si="8"/>
        <v>OUI</v>
      </c>
      <c r="AB24" s="198" t="str">
        <f t="shared" si="9"/>
        <v>NON</v>
      </c>
      <c r="AC24" s="199" t="str">
        <f t="shared" si="10"/>
        <v>non</v>
      </c>
    </row>
    <row r="25" spans="12:29" ht="14.55" hidden="1" x14ac:dyDescent="0.25">
      <c r="L25" s="198" t="s">
        <v>57</v>
      </c>
      <c r="M25" s="198" t="s">
        <v>121</v>
      </c>
      <c r="N25" s="198" t="s">
        <v>67</v>
      </c>
      <c r="O25" s="198" t="s">
        <v>68</v>
      </c>
      <c r="P25" s="198" t="s">
        <v>121</v>
      </c>
      <c r="Q25" s="198" t="s">
        <v>70</v>
      </c>
      <c r="R25" s="117" t="s">
        <v>67</v>
      </c>
      <c r="S25" s="117" t="s">
        <v>68</v>
      </c>
      <c r="T25" s="117" t="s">
        <v>57</v>
      </c>
      <c r="U25" s="117" t="s">
        <v>70</v>
      </c>
      <c r="W25" s="198" t="str">
        <f t="shared" si="4"/>
        <v>NON</v>
      </c>
      <c r="X25" s="198" t="str">
        <f t="shared" si="5"/>
        <v>NON</v>
      </c>
      <c r="Y25" s="198" t="str">
        <f t="shared" si="6"/>
        <v>OUI</v>
      </c>
      <c r="Z25" s="198" t="str">
        <f t="shared" si="7"/>
        <v>OUI</v>
      </c>
      <c r="AA25" s="198" t="str">
        <f t="shared" si="8"/>
        <v>NON</v>
      </c>
      <c r="AB25" s="198" t="str">
        <f t="shared" si="9"/>
        <v>OUI</v>
      </c>
      <c r="AC25" s="199" t="str">
        <f t="shared" si="10"/>
        <v>non</v>
      </c>
    </row>
    <row r="26" spans="12:29" ht="14.55" hidden="1" x14ac:dyDescent="0.25">
      <c r="L26" s="198" t="s">
        <v>57</v>
      </c>
      <c r="M26" s="198" t="s">
        <v>121</v>
      </c>
      <c r="N26" s="198" t="s">
        <v>67</v>
      </c>
      <c r="O26" s="198" t="s">
        <v>121</v>
      </c>
      <c r="P26" s="198" t="s">
        <v>69</v>
      </c>
      <c r="Q26" s="198" t="s">
        <v>70</v>
      </c>
      <c r="R26" s="117" t="s">
        <v>67</v>
      </c>
      <c r="S26" s="117" t="s">
        <v>57</v>
      </c>
      <c r="T26" s="117" t="s">
        <v>70</v>
      </c>
      <c r="U26" s="117" t="s">
        <v>69</v>
      </c>
      <c r="W26" s="198" t="str">
        <f t="shared" si="4"/>
        <v>NON</v>
      </c>
      <c r="X26" s="198" t="str">
        <f t="shared" si="5"/>
        <v>NON</v>
      </c>
      <c r="Y26" s="198" t="str">
        <f t="shared" si="6"/>
        <v>OUI</v>
      </c>
      <c r="Z26" s="198" t="str">
        <f t="shared" si="7"/>
        <v>NON</v>
      </c>
      <c r="AA26" s="198" t="str">
        <f t="shared" si="8"/>
        <v>OUI</v>
      </c>
      <c r="AB26" s="198" t="str">
        <f t="shared" si="9"/>
        <v>OUI</v>
      </c>
      <c r="AC26" s="199" t="str">
        <f t="shared" si="10"/>
        <v>non</v>
      </c>
    </row>
    <row r="27" spans="12:29" ht="14.55" hidden="1" x14ac:dyDescent="0.25">
      <c r="L27" s="198" t="s">
        <v>57</v>
      </c>
      <c r="M27" s="198" t="s">
        <v>121</v>
      </c>
      <c r="N27" s="198" t="s">
        <v>121</v>
      </c>
      <c r="O27" s="198" t="s">
        <v>68</v>
      </c>
      <c r="P27" s="198" t="s">
        <v>69</v>
      </c>
      <c r="Q27" s="198" t="s">
        <v>70</v>
      </c>
      <c r="R27" s="117" t="s">
        <v>68</v>
      </c>
      <c r="S27" s="117" t="s">
        <v>57</v>
      </c>
      <c r="T27" s="117" t="s">
        <v>70</v>
      </c>
      <c r="U27" s="117" t="s">
        <v>69</v>
      </c>
      <c r="W27" s="198" t="str">
        <f t="shared" si="4"/>
        <v>NON</v>
      </c>
      <c r="X27" s="198" t="str">
        <f t="shared" si="5"/>
        <v>NON</v>
      </c>
      <c r="Y27" s="198" t="str">
        <f t="shared" si="6"/>
        <v>NON</v>
      </c>
      <c r="Z27" s="198" t="str">
        <f t="shared" si="7"/>
        <v>OUI</v>
      </c>
      <c r="AA27" s="198" t="str">
        <f t="shared" si="8"/>
        <v>OUI</v>
      </c>
      <c r="AB27" s="198" t="str">
        <f t="shared" si="9"/>
        <v>OUI</v>
      </c>
      <c r="AC27" s="199" t="str">
        <f t="shared" si="10"/>
        <v>non</v>
      </c>
    </row>
    <row r="28" spans="12:29" ht="14.55" hidden="1" x14ac:dyDescent="0.25">
      <c r="L28" s="198" t="s">
        <v>121</v>
      </c>
      <c r="M28" s="198" t="s">
        <v>66</v>
      </c>
      <c r="N28" s="198" t="s">
        <v>67</v>
      </c>
      <c r="O28" s="198" t="s">
        <v>68</v>
      </c>
      <c r="P28" s="198" t="s">
        <v>69</v>
      </c>
      <c r="Q28" s="198" t="s">
        <v>121</v>
      </c>
      <c r="R28" s="117" t="s">
        <v>67</v>
      </c>
      <c r="S28" s="117" t="s">
        <v>68</v>
      </c>
      <c r="T28" s="117" t="s">
        <v>66</v>
      </c>
      <c r="U28" s="117" t="s">
        <v>69</v>
      </c>
      <c r="W28" s="198" t="str">
        <f t="shared" si="4"/>
        <v>NON</v>
      </c>
      <c r="X28" s="198" t="str">
        <f t="shared" si="5"/>
        <v>NON</v>
      </c>
      <c r="Y28" s="198" t="str">
        <f t="shared" si="6"/>
        <v>OUI</v>
      </c>
      <c r="Z28" s="198" t="str">
        <f t="shared" si="7"/>
        <v>OUI</v>
      </c>
      <c r="AA28" s="198" t="str">
        <f t="shared" si="8"/>
        <v>OUI</v>
      </c>
      <c r="AB28" s="198" t="str">
        <f t="shared" si="9"/>
        <v>NON</v>
      </c>
      <c r="AC28" s="199" t="str">
        <f t="shared" si="10"/>
        <v>non</v>
      </c>
    </row>
    <row r="29" spans="12:29" ht="14.55" hidden="1" x14ac:dyDescent="0.25">
      <c r="L29" s="198" t="s">
        <v>121</v>
      </c>
      <c r="M29" s="198" t="s">
        <v>66</v>
      </c>
      <c r="N29" s="198" t="s">
        <v>67</v>
      </c>
      <c r="O29" s="198" t="s">
        <v>68</v>
      </c>
      <c r="P29" s="198" t="s">
        <v>121</v>
      </c>
      <c r="Q29" s="198" t="s">
        <v>70</v>
      </c>
      <c r="R29" s="117" t="s">
        <v>67</v>
      </c>
      <c r="S29" s="117" t="s">
        <v>68</v>
      </c>
      <c r="T29" s="117" t="s">
        <v>66</v>
      </c>
      <c r="U29" s="117" t="s">
        <v>70</v>
      </c>
      <c r="W29" s="198" t="str">
        <f t="shared" si="4"/>
        <v>NON</v>
      </c>
      <c r="X29" s="198" t="str">
        <f t="shared" si="5"/>
        <v>NON</v>
      </c>
      <c r="Y29" s="198" t="str">
        <f t="shared" si="6"/>
        <v>OUI</v>
      </c>
      <c r="Z29" s="198" t="str">
        <f t="shared" si="7"/>
        <v>OUI</v>
      </c>
      <c r="AA29" s="198" t="str">
        <f t="shared" si="8"/>
        <v>NON</v>
      </c>
      <c r="AB29" s="198" t="str">
        <f t="shared" si="9"/>
        <v>OUI</v>
      </c>
      <c r="AC29" s="199" t="str">
        <f t="shared" si="10"/>
        <v>non</v>
      </c>
    </row>
    <row r="30" spans="12:29" ht="14.55" hidden="1" x14ac:dyDescent="0.25">
      <c r="L30" s="198" t="s">
        <v>121</v>
      </c>
      <c r="M30" s="198" t="s">
        <v>66</v>
      </c>
      <c r="N30" s="198" t="s">
        <v>67</v>
      </c>
      <c r="O30" s="198" t="s">
        <v>121</v>
      </c>
      <c r="P30" s="198" t="s">
        <v>69</v>
      </c>
      <c r="Q30" s="198" t="s">
        <v>70</v>
      </c>
      <c r="R30" s="117" t="s">
        <v>69</v>
      </c>
      <c r="S30" s="117" t="s">
        <v>67</v>
      </c>
      <c r="T30" s="117" t="s">
        <v>66</v>
      </c>
      <c r="U30" s="117" t="s">
        <v>70</v>
      </c>
      <c r="W30" s="198" t="str">
        <f t="shared" si="4"/>
        <v>NON</v>
      </c>
      <c r="X30" s="198" t="str">
        <f t="shared" si="5"/>
        <v>NON</v>
      </c>
      <c r="Y30" s="198" t="str">
        <f t="shared" si="6"/>
        <v>OUI</v>
      </c>
      <c r="Z30" s="198" t="str">
        <f t="shared" si="7"/>
        <v>NON</v>
      </c>
      <c r="AA30" s="198" t="str">
        <f t="shared" si="8"/>
        <v>OUI</v>
      </c>
      <c r="AB30" s="198" t="str">
        <f t="shared" si="9"/>
        <v>OUI</v>
      </c>
      <c r="AC30" s="199" t="str">
        <f t="shared" si="10"/>
        <v>non</v>
      </c>
    </row>
    <row r="31" spans="12:29" ht="14.55" hidden="1" x14ac:dyDescent="0.25">
      <c r="L31" s="198" t="s">
        <v>121</v>
      </c>
      <c r="M31" s="198" t="s">
        <v>66</v>
      </c>
      <c r="N31" s="198" t="s">
        <v>121</v>
      </c>
      <c r="O31" s="198" t="s">
        <v>68</v>
      </c>
      <c r="P31" s="198" t="s">
        <v>69</v>
      </c>
      <c r="Q31" s="198" t="s">
        <v>70</v>
      </c>
      <c r="R31" s="117" t="s">
        <v>69</v>
      </c>
      <c r="S31" s="117" t="s">
        <v>68</v>
      </c>
      <c r="T31" s="117" t="s">
        <v>66</v>
      </c>
      <c r="U31" s="117" t="s">
        <v>70</v>
      </c>
      <c r="W31" s="198" t="str">
        <f t="shared" si="4"/>
        <v>NON</v>
      </c>
      <c r="X31" s="198" t="str">
        <f t="shared" si="5"/>
        <v>NON</v>
      </c>
      <c r="Y31" s="198" t="str">
        <f t="shared" si="6"/>
        <v>NON</v>
      </c>
      <c r="Z31" s="198" t="str">
        <f t="shared" si="7"/>
        <v>OUI</v>
      </c>
      <c r="AA31" s="198" t="str">
        <f t="shared" si="8"/>
        <v>OUI</v>
      </c>
      <c r="AB31" s="198" t="str">
        <f t="shared" si="9"/>
        <v>OUI</v>
      </c>
      <c r="AC31" s="199" t="str">
        <f t="shared" si="10"/>
        <v>non</v>
      </c>
    </row>
    <row r="32" spans="12:29" ht="14.55" hidden="1" x14ac:dyDescent="0.25">
      <c r="L32" s="198" t="s">
        <v>121</v>
      </c>
      <c r="M32" s="198" t="s">
        <v>121</v>
      </c>
      <c r="N32" s="198" t="s">
        <v>67</v>
      </c>
      <c r="O32" s="198" t="s">
        <v>68</v>
      </c>
      <c r="P32" s="198" t="s">
        <v>69</v>
      </c>
      <c r="Q32" s="198" t="s">
        <v>70</v>
      </c>
      <c r="R32" s="117" t="s">
        <v>67</v>
      </c>
      <c r="S32" s="117" t="s">
        <v>68</v>
      </c>
      <c r="T32" s="117" t="s">
        <v>70</v>
      </c>
      <c r="U32" s="117" t="s">
        <v>69</v>
      </c>
      <c r="W32" s="198" t="str">
        <f t="shared" si="4"/>
        <v>NON</v>
      </c>
      <c r="X32" s="198" t="str">
        <f t="shared" si="5"/>
        <v>NON</v>
      </c>
      <c r="Y32" s="198" t="str">
        <f t="shared" si="6"/>
        <v>OUI</v>
      </c>
      <c r="Z32" s="198" t="str">
        <f t="shared" si="7"/>
        <v>OUI</v>
      </c>
      <c r="AA32" s="198" t="str">
        <f t="shared" si="8"/>
        <v>OUI</v>
      </c>
      <c r="AB32" s="198" t="str">
        <f t="shared" si="9"/>
        <v>OUI</v>
      </c>
      <c r="AC32" s="199" t="str">
        <f t="shared" si="10"/>
        <v>COMBINAISON RETENUE</v>
      </c>
    </row>
    <row r="33" spans="11:29" hidden="1" x14ac:dyDescent="0.2"/>
    <row r="35" spans="11:29" ht="15.25" x14ac:dyDescent="0.25">
      <c r="AC35" s="188" t="s">
        <v>112</v>
      </c>
    </row>
    <row r="36" spans="11:29" ht="15.25" x14ac:dyDescent="0.25">
      <c r="K36" s="189" t="s">
        <v>113</v>
      </c>
      <c r="L36" s="190" t="s">
        <v>114</v>
      </c>
      <c r="M36" s="191"/>
      <c r="N36" s="191"/>
      <c r="O36" s="191"/>
      <c r="P36" s="191"/>
      <c r="Q36" s="192"/>
      <c r="R36" s="271" t="s">
        <v>115</v>
      </c>
      <c r="S36" s="272"/>
      <c r="T36" s="272"/>
      <c r="U36" s="273"/>
      <c r="W36" s="34" t="s">
        <v>116</v>
      </c>
      <c r="AC36" s="193"/>
    </row>
    <row r="37" spans="11:29" ht="14.55" x14ac:dyDescent="0.25">
      <c r="L37" s="194"/>
      <c r="M37" s="195"/>
      <c r="N37" s="195"/>
      <c r="O37" s="196" t="s">
        <v>117</v>
      </c>
      <c r="P37" s="195"/>
      <c r="Q37" s="197"/>
      <c r="R37" s="117" t="s">
        <v>122</v>
      </c>
      <c r="S37" s="117" t="s">
        <v>118</v>
      </c>
      <c r="T37" s="117" t="s">
        <v>119</v>
      </c>
      <c r="U37" s="117" t="s">
        <v>120</v>
      </c>
      <c r="W37" s="117" t="s">
        <v>57</v>
      </c>
      <c r="X37" s="117" t="s">
        <v>66</v>
      </c>
      <c r="Y37" s="117" t="s">
        <v>67</v>
      </c>
      <c r="Z37" s="117" t="s">
        <v>68</v>
      </c>
      <c r="AA37" s="117" t="s">
        <v>69</v>
      </c>
      <c r="AB37" s="117" t="s">
        <v>70</v>
      </c>
      <c r="AC37" s="193"/>
    </row>
    <row r="38" spans="11:29" ht="14.55" x14ac:dyDescent="0.25">
      <c r="L38" s="198" t="s">
        <v>57</v>
      </c>
      <c r="M38" s="198" t="s">
        <v>66</v>
      </c>
      <c r="N38" s="198" t="s">
        <v>67</v>
      </c>
      <c r="O38" s="198" t="s">
        <v>68</v>
      </c>
      <c r="P38" s="198" t="s">
        <v>121</v>
      </c>
      <c r="Q38" s="198" t="s">
        <v>121</v>
      </c>
      <c r="R38" s="117" t="str">
        <f>VLOOKUP(R18,$P$6:$R$11,2,0)</f>
        <v>Ouganda</v>
      </c>
      <c r="S38" s="117" t="str">
        <f t="shared" ref="S38:U38" si="11">VLOOKUP(S18,$P$6:$R$11,2,0)</f>
        <v>Bénin</v>
      </c>
      <c r="T38" s="117" t="str">
        <f t="shared" si="11"/>
        <v>Mali</v>
      </c>
      <c r="U38" s="117" t="str">
        <f t="shared" si="11"/>
        <v>Angola</v>
      </c>
      <c r="W38" s="198" t="str">
        <f t="shared" ref="W38:W52" si="12">IF(ISNUMBER(SEARCH(L38,$X$13)),"OUI","NON")</f>
        <v>NON</v>
      </c>
      <c r="X38" s="198" t="str">
        <f t="shared" ref="X38:X52" si="13">IF(ISNUMBER(SEARCH(M38,$X$13)),"OUI","NON")</f>
        <v>NON</v>
      </c>
      <c r="Y38" s="198" t="str">
        <f t="shared" ref="Y38:Y52" si="14">IF(ISNUMBER(SEARCH(N38,$X$13)),"OUI","NON")</f>
        <v>OUI</v>
      </c>
      <c r="Z38" s="198" t="str">
        <f t="shared" ref="Z38:Z52" si="15">IF(ISNUMBER(SEARCH(O38,$X$13)),"OUI","NON")</f>
        <v>OUI</v>
      </c>
      <c r="AA38" s="198" t="str">
        <f t="shared" ref="AA38:AA52" si="16">IF(ISNUMBER(SEARCH(P38,$X$13)),"OUI","NON")</f>
        <v>NON</v>
      </c>
      <c r="AB38" s="198" t="str">
        <f t="shared" ref="AB38:AB52" si="17">IF(ISNUMBER(SEARCH(Q38,$X$13)),"OUI","NON")</f>
        <v>NON</v>
      </c>
      <c r="AC38" s="199" t="str">
        <f>IF(COUNTIF(W38:AB38,"OUI")=4,"COMBINAISON RETENUE","non")</f>
        <v>non</v>
      </c>
    </row>
    <row r="39" spans="11:29" ht="14.55" x14ac:dyDescent="0.25">
      <c r="L39" s="198" t="s">
        <v>57</v>
      </c>
      <c r="M39" s="198" t="s">
        <v>66</v>
      </c>
      <c r="N39" s="198" t="s">
        <v>67</v>
      </c>
      <c r="O39" s="198" t="s">
        <v>121</v>
      </c>
      <c r="P39" s="198" t="s">
        <v>69</v>
      </c>
      <c r="Q39" s="198" t="s">
        <v>121</v>
      </c>
      <c r="R39" s="117" t="str">
        <f t="shared" ref="R39:U52" si="18">VLOOKUP(R19,$P$6:$Q$11,2,0)</f>
        <v>Ouganda</v>
      </c>
      <c r="S39" s="117" t="str">
        <f t="shared" si="18"/>
        <v>Mali</v>
      </c>
      <c r="T39" s="117" t="str">
        <f t="shared" si="18"/>
        <v>Angola</v>
      </c>
      <c r="U39" s="117" t="str">
        <f t="shared" si="18"/>
        <v>Guinée Equatoriale</v>
      </c>
      <c r="W39" s="198" t="str">
        <f t="shared" si="12"/>
        <v>NON</v>
      </c>
      <c r="X39" s="198" t="str">
        <f t="shared" si="13"/>
        <v>NON</v>
      </c>
      <c r="Y39" s="198" t="str">
        <f t="shared" si="14"/>
        <v>OUI</v>
      </c>
      <c r="Z39" s="198" t="str">
        <f t="shared" si="15"/>
        <v>NON</v>
      </c>
      <c r="AA39" s="198" t="str">
        <f t="shared" si="16"/>
        <v>OUI</v>
      </c>
      <c r="AB39" s="198" t="str">
        <f t="shared" si="17"/>
        <v>NON</v>
      </c>
      <c r="AC39" s="199" t="str">
        <f t="shared" ref="AC39:AC52" si="19">IF(COUNTIF(W39:AB39,"OUI")=4,"COMBINAISON RETENUE","non")</f>
        <v>non</v>
      </c>
    </row>
    <row r="40" spans="11:29" ht="14.55" x14ac:dyDescent="0.25">
      <c r="L40" s="198" t="s">
        <v>57</v>
      </c>
      <c r="M40" s="198" t="s">
        <v>66</v>
      </c>
      <c r="N40" s="198" t="s">
        <v>67</v>
      </c>
      <c r="O40" s="198" t="s">
        <v>121</v>
      </c>
      <c r="P40" s="198" t="s">
        <v>121</v>
      </c>
      <c r="Q40" s="198" t="s">
        <v>70</v>
      </c>
      <c r="R40" s="117" t="str">
        <f t="shared" si="18"/>
        <v>Ouganda</v>
      </c>
      <c r="S40" s="117" t="str">
        <f t="shared" si="18"/>
        <v>Mali</v>
      </c>
      <c r="T40" s="117" t="str">
        <f t="shared" si="18"/>
        <v>Angola</v>
      </c>
      <c r="U40" s="117" t="str">
        <f t="shared" si="18"/>
        <v>Côte d'Ivoire</v>
      </c>
      <c r="W40" s="198" t="str">
        <f t="shared" si="12"/>
        <v>NON</v>
      </c>
      <c r="X40" s="198" t="str">
        <f t="shared" si="13"/>
        <v>NON</v>
      </c>
      <c r="Y40" s="198" t="str">
        <f t="shared" si="14"/>
        <v>OUI</v>
      </c>
      <c r="Z40" s="198" t="str">
        <f t="shared" si="15"/>
        <v>NON</v>
      </c>
      <c r="AA40" s="198" t="str">
        <f t="shared" si="16"/>
        <v>NON</v>
      </c>
      <c r="AB40" s="198" t="str">
        <f t="shared" si="17"/>
        <v>OUI</v>
      </c>
      <c r="AC40" s="199" t="str">
        <f t="shared" si="19"/>
        <v>non</v>
      </c>
    </row>
    <row r="41" spans="11:29" ht="14.55" x14ac:dyDescent="0.25">
      <c r="L41" s="198" t="s">
        <v>57</v>
      </c>
      <c r="M41" s="198" t="s">
        <v>66</v>
      </c>
      <c r="N41" s="198" t="s">
        <v>121</v>
      </c>
      <c r="O41" s="198" t="s">
        <v>68</v>
      </c>
      <c r="P41" s="198" t="s">
        <v>69</v>
      </c>
      <c r="Q41" s="198" t="s">
        <v>121</v>
      </c>
      <c r="R41" s="117" t="str">
        <f t="shared" si="18"/>
        <v>Bénin</v>
      </c>
      <c r="S41" s="117" t="str">
        <f t="shared" si="18"/>
        <v>Mali</v>
      </c>
      <c r="T41" s="117" t="str">
        <f t="shared" si="18"/>
        <v>Angola</v>
      </c>
      <c r="U41" s="117" t="str">
        <f t="shared" si="18"/>
        <v>Guinée Equatoriale</v>
      </c>
      <c r="W41" s="198" t="str">
        <f t="shared" si="12"/>
        <v>NON</v>
      </c>
      <c r="X41" s="198" t="str">
        <f t="shared" si="13"/>
        <v>NON</v>
      </c>
      <c r="Y41" s="198" t="str">
        <f t="shared" si="14"/>
        <v>NON</v>
      </c>
      <c r="Z41" s="198" t="str">
        <f t="shared" si="15"/>
        <v>OUI</v>
      </c>
      <c r="AA41" s="198" t="str">
        <f t="shared" si="16"/>
        <v>OUI</v>
      </c>
      <c r="AB41" s="198" t="str">
        <f t="shared" si="17"/>
        <v>NON</v>
      </c>
      <c r="AC41" s="199" t="str">
        <f t="shared" si="19"/>
        <v>non</v>
      </c>
    </row>
    <row r="42" spans="11:29" ht="14.55" x14ac:dyDescent="0.25">
      <c r="L42" s="198" t="s">
        <v>57</v>
      </c>
      <c r="M42" s="198" t="s">
        <v>66</v>
      </c>
      <c r="N42" s="198" t="s">
        <v>121</v>
      </c>
      <c r="O42" s="198" t="s">
        <v>68</v>
      </c>
      <c r="P42" s="198" t="s">
        <v>121</v>
      </c>
      <c r="Q42" s="198" t="s">
        <v>70</v>
      </c>
      <c r="R42" s="117" t="str">
        <f t="shared" si="18"/>
        <v>Bénin</v>
      </c>
      <c r="S42" s="117" t="str">
        <f t="shared" si="18"/>
        <v>Mali</v>
      </c>
      <c r="T42" s="117" t="str">
        <f t="shared" si="18"/>
        <v>Angola</v>
      </c>
      <c r="U42" s="117" t="str">
        <f t="shared" si="18"/>
        <v>Côte d'Ivoire</v>
      </c>
      <c r="W42" s="198" t="str">
        <f t="shared" si="12"/>
        <v>NON</v>
      </c>
      <c r="X42" s="198" t="str">
        <f t="shared" si="13"/>
        <v>NON</v>
      </c>
      <c r="Y42" s="198" t="str">
        <f t="shared" si="14"/>
        <v>NON</v>
      </c>
      <c r="Z42" s="198" t="str">
        <f t="shared" si="15"/>
        <v>OUI</v>
      </c>
      <c r="AA42" s="198" t="str">
        <f t="shared" si="16"/>
        <v>NON</v>
      </c>
      <c r="AB42" s="198" t="str">
        <f t="shared" si="17"/>
        <v>OUI</v>
      </c>
      <c r="AC42" s="199" t="str">
        <f t="shared" si="19"/>
        <v>non</v>
      </c>
    </row>
    <row r="43" spans="11:29" ht="14.55" x14ac:dyDescent="0.25">
      <c r="L43" s="198" t="s">
        <v>57</v>
      </c>
      <c r="M43" s="198" t="s">
        <v>66</v>
      </c>
      <c r="N43" s="198" t="s">
        <v>121</v>
      </c>
      <c r="O43" s="198" t="s">
        <v>121</v>
      </c>
      <c r="P43" s="198" t="s">
        <v>69</v>
      </c>
      <c r="Q43" s="198" t="s">
        <v>70</v>
      </c>
      <c r="R43" s="117" t="str">
        <f t="shared" si="18"/>
        <v>Guinée Equatoriale</v>
      </c>
      <c r="S43" s="117" t="str">
        <f t="shared" si="18"/>
        <v>Mali</v>
      </c>
      <c r="T43" s="117" t="str">
        <f t="shared" si="18"/>
        <v>Angola</v>
      </c>
      <c r="U43" s="117" t="str">
        <f t="shared" si="18"/>
        <v>Côte d'Ivoire</v>
      </c>
      <c r="W43" s="198" t="str">
        <f t="shared" si="12"/>
        <v>NON</v>
      </c>
      <c r="X43" s="198" t="str">
        <f t="shared" si="13"/>
        <v>NON</v>
      </c>
      <c r="Y43" s="198" t="str">
        <f t="shared" si="14"/>
        <v>NON</v>
      </c>
      <c r="Z43" s="198" t="str">
        <f t="shared" si="15"/>
        <v>NON</v>
      </c>
      <c r="AA43" s="198" t="str">
        <f t="shared" si="16"/>
        <v>OUI</v>
      </c>
      <c r="AB43" s="198" t="str">
        <f t="shared" si="17"/>
        <v>OUI</v>
      </c>
      <c r="AC43" s="199" t="str">
        <f t="shared" si="19"/>
        <v>non</v>
      </c>
    </row>
    <row r="44" spans="11:29" ht="14.55" x14ac:dyDescent="0.25">
      <c r="L44" s="198" t="s">
        <v>57</v>
      </c>
      <c r="M44" s="198" t="s">
        <v>121</v>
      </c>
      <c r="N44" s="198" t="s">
        <v>67</v>
      </c>
      <c r="O44" s="198" t="s">
        <v>68</v>
      </c>
      <c r="P44" s="198" t="s">
        <v>69</v>
      </c>
      <c r="Q44" s="198" t="s">
        <v>121</v>
      </c>
      <c r="R44" s="117" t="str">
        <f t="shared" si="18"/>
        <v>Ouganda</v>
      </c>
      <c r="S44" s="117" t="str">
        <f t="shared" si="18"/>
        <v>Bénin</v>
      </c>
      <c r="T44" s="117" t="str">
        <f t="shared" si="18"/>
        <v>Mali</v>
      </c>
      <c r="U44" s="117" t="str">
        <f t="shared" si="18"/>
        <v>Guinée Equatoriale</v>
      </c>
      <c r="W44" s="198" t="str">
        <f t="shared" si="12"/>
        <v>NON</v>
      </c>
      <c r="X44" s="198" t="str">
        <f t="shared" si="13"/>
        <v>NON</v>
      </c>
      <c r="Y44" s="198" t="str">
        <f t="shared" si="14"/>
        <v>OUI</v>
      </c>
      <c r="Z44" s="198" t="str">
        <f t="shared" si="15"/>
        <v>OUI</v>
      </c>
      <c r="AA44" s="198" t="str">
        <f t="shared" si="16"/>
        <v>OUI</v>
      </c>
      <c r="AB44" s="198" t="str">
        <f t="shared" si="17"/>
        <v>NON</v>
      </c>
      <c r="AC44" s="199" t="str">
        <f t="shared" si="19"/>
        <v>non</v>
      </c>
    </row>
    <row r="45" spans="11:29" ht="14.55" x14ac:dyDescent="0.25">
      <c r="L45" s="198" t="s">
        <v>57</v>
      </c>
      <c r="M45" s="198" t="s">
        <v>121</v>
      </c>
      <c r="N45" s="198" t="s">
        <v>67</v>
      </c>
      <c r="O45" s="198" t="s">
        <v>68</v>
      </c>
      <c r="P45" s="198" t="s">
        <v>121</v>
      </c>
      <c r="Q45" s="198" t="s">
        <v>70</v>
      </c>
      <c r="R45" s="117" t="str">
        <f t="shared" si="18"/>
        <v>Ouganda</v>
      </c>
      <c r="S45" s="117" t="str">
        <f t="shared" si="18"/>
        <v>Bénin</v>
      </c>
      <c r="T45" s="117" t="str">
        <f t="shared" si="18"/>
        <v>Mali</v>
      </c>
      <c r="U45" s="117" t="str">
        <f t="shared" si="18"/>
        <v>Côte d'Ivoire</v>
      </c>
      <c r="W45" s="198" t="str">
        <f t="shared" si="12"/>
        <v>NON</v>
      </c>
      <c r="X45" s="198" t="str">
        <f t="shared" si="13"/>
        <v>NON</v>
      </c>
      <c r="Y45" s="198" t="str">
        <f t="shared" si="14"/>
        <v>OUI</v>
      </c>
      <c r="Z45" s="198" t="str">
        <f t="shared" si="15"/>
        <v>OUI</v>
      </c>
      <c r="AA45" s="198" t="str">
        <f t="shared" si="16"/>
        <v>NON</v>
      </c>
      <c r="AB45" s="198" t="str">
        <f t="shared" si="17"/>
        <v>OUI</v>
      </c>
      <c r="AC45" s="199" t="str">
        <f t="shared" si="19"/>
        <v>non</v>
      </c>
    </row>
    <row r="46" spans="11:29" ht="14.55" x14ac:dyDescent="0.25">
      <c r="L46" s="198" t="s">
        <v>57</v>
      </c>
      <c r="M46" s="198" t="s">
        <v>121</v>
      </c>
      <c r="N46" s="198" t="s">
        <v>67</v>
      </c>
      <c r="O46" s="198" t="s">
        <v>121</v>
      </c>
      <c r="P46" s="198" t="s">
        <v>69</v>
      </c>
      <c r="Q46" s="198" t="s">
        <v>70</v>
      </c>
      <c r="R46" s="117" t="str">
        <f t="shared" si="18"/>
        <v>Ouganda</v>
      </c>
      <c r="S46" s="117" t="str">
        <f t="shared" si="18"/>
        <v>Mali</v>
      </c>
      <c r="T46" s="117" t="str">
        <f t="shared" si="18"/>
        <v>Côte d'Ivoire</v>
      </c>
      <c r="U46" s="117" t="str">
        <f t="shared" si="18"/>
        <v>Guinée Equatoriale</v>
      </c>
      <c r="W46" s="198" t="str">
        <f t="shared" si="12"/>
        <v>NON</v>
      </c>
      <c r="X46" s="198" t="str">
        <f t="shared" si="13"/>
        <v>NON</v>
      </c>
      <c r="Y46" s="198" t="str">
        <f t="shared" si="14"/>
        <v>OUI</v>
      </c>
      <c r="Z46" s="198" t="str">
        <f t="shared" si="15"/>
        <v>NON</v>
      </c>
      <c r="AA46" s="198" t="str">
        <f t="shared" si="16"/>
        <v>OUI</v>
      </c>
      <c r="AB46" s="198" t="str">
        <f t="shared" si="17"/>
        <v>OUI</v>
      </c>
      <c r="AC46" s="199" t="str">
        <f t="shared" si="19"/>
        <v>non</v>
      </c>
    </row>
    <row r="47" spans="11:29" ht="14.55" x14ac:dyDescent="0.25">
      <c r="L47" s="198" t="s">
        <v>57</v>
      </c>
      <c r="M47" s="198" t="s">
        <v>121</v>
      </c>
      <c r="N47" s="198" t="s">
        <v>121</v>
      </c>
      <c r="O47" s="198" t="s">
        <v>68</v>
      </c>
      <c r="P47" s="198" t="s">
        <v>69</v>
      </c>
      <c r="Q47" s="198" t="s">
        <v>70</v>
      </c>
      <c r="R47" s="117" t="str">
        <f t="shared" si="18"/>
        <v>Bénin</v>
      </c>
      <c r="S47" s="117" t="str">
        <f t="shared" si="18"/>
        <v>Mali</v>
      </c>
      <c r="T47" s="117" t="str">
        <f t="shared" si="18"/>
        <v>Côte d'Ivoire</v>
      </c>
      <c r="U47" s="117" t="str">
        <f t="shared" si="18"/>
        <v>Guinée Equatoriale</v>
      </c>
      <c r="W47" s="198" t="str">
        <f t="shared" si="12"/>
        <v>NON</v>
      </c>
      <c r="X47" s="198" t="str">
        <f t="shared" si="13"/>
        <v>NON</v>
      </c>
      <c r="Y47" s="198" t="str">
        <f t="shared" si="14"/>
        <v>NON</v>
      </c>
      <c r="Z47" s="198" t="str">
        <f t="shared" si="15"/>
        <v>OUI</v>
      </c>
      <c r="AA47" s="198" t="str">
        <f t="shared" si="16"/>
        <v>OUI</v>
      </c>
      <c r="AB47" s="198" t="str">
        <f t="shared" si="17"/>
        <v>OUI</v>
      </c>
      <c r="AC47" s="199" t="str">
        <f t="shared" si="19"/>
        <v>non</v>
      </c>
    </row>
    <row r="48" spans="11:29" ht="14.55" x14ac:dyDescent="0.25">
      <c r="L48" s="198" t="s">
        <v>121</v>
      </c>
      <c r="M48" s="198" t="s">
        <v>66</v>
      </c>
      <c r="N48" s="198" t="s">
        <v>67</v>
      </c>
      <c r="O48" s="198" t="s">
        <v>68</v>
      </c>
      <c r="P48" s="198" t="s">
        <v>69</v>
      </c>
      <c r="Q48" s="198" t="s">
        <v>121</v>
      </c>
      <c r="R48" s="117" t="str">
        <f t="shared" si="18"/>
        <v>Ouganda</v>
      </c>
      <c r="S48" s="117" t="str">
        <f t="shared" si="18"/>
        <v>Bénin</v>
      </c>
      <c r="T48" s="117" t="str">
        <f t="shared" si="18"/>
        <v>Angola</v>
      </c>
      <c r="U48" s="117" t="str">
        <f t="shared" si="18"/>
        <v>Guinée Equatoriale</v>
      </c>
      <c r="W48" s="198" t="str">
        <f t="shared" si="12"/>
        <v>NON</v>
      </c>
      <c r="X48" s="198" t="str">
        <f t="shared" si="13"/>
        <v>NON</v>
      </c>
      <c r="Y48" s="198" t="str">
        <f t="shared" si="14"/>
        <v>OUI</v>
      </c>
      <c r="Z48" s="198" t="str">
        <f t="shared" si="15"/>
        <v>OUI</v>
      </c>
      <c r="AA48" s="198" t="str">
        <f t="shared" si="16"/>
        <v>OUI</v>
      </c>
      <c r="AB48" s="198" t="str">
        <f t="shared" si="17"/>
        <v>NON</v>
      </c>
      <c r="AC48" s="199" t="str">
        <f t="shared" si="19"/>
        <v>non</v>
      </c>
    </row>
    <row r="49" spans="12:29" ht="14.55" x14ac:dyDescent="0.25">
      <c r="L49" s="198" t="s">
        <v>121</v>
      </c>
      <c r="M49" s="198" t="s">
        <v>66</v>
      </c>
      <c r="N49" s="198" t="s">
        <v>67</v>
      </c>
      <c r="O49" s="198" t="s">
        <v>68</v>
      </c>
      <c r="P49" s="198" t="s">
        <v>121</v>
      </c>
      <c r="Q49" s="198" t="s">
        <v>70</v>
      </c>
      <c r="R49" s="117" t="str">
        <f t="shared" si="18"/>
        <v>Ouganda</v>
      </c>
      <c r="S49" s="117" t="str">
        <f t="shared" si="18"/>
        <v>Bénin</v>
      </c>
      <c r="T49" s="117" t="str">
        <f t="shared" si="18"/>
        <v>Angola</v>
      </c>
      <c r="U49" s="117" t="str">
        <f t="shared" si="18"/>
        <v>Côte d'Ivoire</v>
      </c>
      <c r="W49" s="198" t="str">
        <f t="shared" si="12"/>
        <v>NON</v>
      </c>
      <c r="X49" s="198" t="str">
        <f t="shared" si="13"/>
        <v>NON</v>
      </c>
      <c r="Y49" s="198" t="str">
        <f t="shared" si="14"/>
        <v>OUI</v>
      </c>
      <c r="Z49" s="198" t="str">
        <f t="shared" si="15"/>
        <v>OUI</v>
      </c>
      <c r="AA49" s="198" t="str">
        <f t="shared" si="16"/>
        <v>NON</v>
      </c>
      <c r="AB49" s="198" t="str">
        <f t="shared" si="17"/>
        <v>OUI</v>
      </c>
      <c r="AC49" s="199" t="str">
        <f t="shared" si="19"/>
        <v>non</v>
      </c>
    </row>
    <row r="50" spans="12:29" ht="14.55" x14ac:dyDescent="0.25">
      <c r="L50" s="198" t="s">
        <v>121</v>
      </c>
      <c r="M50" s="198" t="s">
        <v>66</v>
      </c>
      <c r="N50" s="198" t="s">
        <v>67</v>
      </c>
      <c r="O50" s="198" t="s">
        <v>121</v>
      </c>
      <c r="P50" s="198" t="s">
        <v>69</v>
      </c>
      <c r="Q50" s="198" t="s">
        <v>70</v>
      </c>
      <c r="R50" s="117" t="str">
        <f t="shared" si="18"/>
        <v>Guinée Equatoriale</v>
      </c>
      <c r="S50" s="117" t="str">
        <f t="shared" si="18"/>
        <v>Ouganda</v>
      </c>
      <c r="T50" s="117" t="str">
        <f t="shared" si="18"/>
        <v>Angola</v>
      </c>
      <c r="U50" s="117" t="str">
        <f t="shared" si="18"/>
        <v>Côte d'Ivoire</v>
      </c>
      <c r="W50" s="198" t="str">
        <f t="shared" si="12"/>
        <v>NON</v>
      </c>
      <c r="X50" s="198" t="str">
        <f t="shared" si="13"/>
        <v>NON</v>
      </c>
      <c r="Y50" s="198" t="str">
        <f t="shared" si="14"/>
        <v>OUI</v>
      </c>
      <c r="Z50" s="198" t="str">
        <f t="shared" si="15"/>
        <v>NON</v>
      </c>
      <c r="AA50" s="198" t="str">
        <f t="shared" si="16"/>
        <v>OUI</v>
      </c>
      <c r="AB50" s="198" t="str">
        <f t="shared" si="17"/>
        <v>OUI</v>
      </c>
      <c r="AC50" s="199" t="str">
        <f t="shared" si="19"/>
        <v>non</v>
      </c>
    </row>
    <row r="51" spans="12:29" ht="14.55" x14ac:dyDescent="0.25">
      <c r="L51" s="198" t="s">
        <v>121</v>
      </c>
      <c r="M51" s="198" t="s">
        <v>66</v>
      </c>
      <c r="N51" s="198" t="s">
        <v>121</v>
      </c>
      <c r="O51" s="198" t="s">
        <v>68</v>
      </c>
      <c r="P51" s="198" t="s">
        <v>69</v>
      </c>
      <c r="Q51" s="198" t="s">
        <v>70</v>
      </c>
      <c r="R51" s="117" t="str">
        <f t="shared" si="18"/>
        <v>Guinée Equatoriale</v>
      </c>
      <c r="S51" s="117" t="str">
        <f t="shared" si="18"/>
        <v>Bénin</v>
      </c>
      <c r="T51" s="117" t="str">
        <f t="shared" si="18"/>
        <v>Angola</v>
      </c>
      <c r="U51" s="117" t="str">
        <f t="shared" si="18"/>
        <v>Côte d'Ivoire</v>
      </c>
      <c r="W51" s="198" t="str">
        <f t="shared" si="12"/>
        <v>NON</v>
      </c>
      <c r="X51" s="198" t="str">
        <f t="shared" si="13"/>
        <v>NON</v>
      </c>
      <c r="Y51" s="198" t="str">
        <f t="shared" si="14"/>
        <v>NON</v>
      </c>
      <c r="Z51" s="198" t="str">
        <f t="shared" si="15"/>
        <v>OUI</v>
      </c>
      <c r="AA51" s="198" t="str">
        <f t="shared" si="16"/>
        <v>OUI</v>
      </c>
      <c r="AB51" s="198" t="str">
        <f t="shared" si="17"/>
        <v>OUI</v>
      </c>
      <c r="AC51" s="199" t="str">
        <f t="shared" si="19"/>
        <v>non</v>
      </c>
    </row>
    <row r="52" spans="12:29" ht="14.55" x14ac:dyDescent="0.25">
      <c r="L52" s="198" t="s">
        <v>121</v>
      </c>
      <c r="M52" s="198" t="s">
        <v>121</v>
      </c>
      <c r="N52" s="198" t="s">
        <v>67</v>
      </c>
      <c r="O52" s="198" t="s">
        <v>68</v>
      </c>
      <c r="P52" s="198" t="s">
        <v>69</v>
      </c>
      <c r="Q52" s="198" t="s">
        <v>70</v>
      </c>
      <c r="R52" s="117" t="str">
        <f t="shared" si="18"/>
        <v>Ouganda</v>
      </c>
      <c r="S52" s="117" t="str">
        <f t="shared" si="18"/>
        <v>Bénin</v>
      </c>
      <c r="T52" s="117" t="str">
        <f t="shared" si="18"/>
        <v>Côte d'Ivoire</v>
      </c>
      <c r="U52" s="117" t="str">
        <f t="shared" si="18"/>
        <v>Guinée Equatoriale</v>
      </c>
      <c r="W52" s="198" t="str">
        <f t="shared" si="12"/>
        <v>NON</v>
      </c>
      <c r="X52" s="198" t="str">
        <f t="shared" si="13"/>
        <v>NON</v>
      </c>
      <c r="Y52" s="198" t="str">
        <f t="shared" si="14"/>
        <v>OUI</v>
      </c>
      <c r="Z52" s="198" t="str">
        <f t="shared" si="15"/>
        <v>OUI</v>
      </c>
      <c r="AA52" s="198" t="str">
        <f t="shared" si="16"/>
        <v>OUI</v>
      </c>
      <c r="AB52" s="198" t="str">
        <f t="shared" si="17"/>
        <v>OUI</v>
      </c>
      <c r="AC52" s="199" t="str">
        <f t="shared" si="19"/>
        <v>COMBINAISON RETENUE</v>
      </c>
    </row>
  </sheetData>
  <sheetProtection algorithmName="SHA-512" hashValue="ZUHLKN/0D5rOOmm70hQkm9lB5/wTL8c5iMld6hf/nBP9eRPyLtawN49eZohccKf68++KU939JK58TlY6ZUvZsw==" saltValue="eIUl8L3bnrUUBdxnKwu/+g==" spinCount="100000" sheet="1" objects="1" scenarios="1"/>
  <mergeCells count="9">
    <mergeCell ref="Q11:R11"/>
    <mergeCell ref="R16:U16"/>
    <mergeCell ref="R36:U36"/>
    <mergeCell ref="Q5:R5"/>
    <mergeCell ref="Q6:R6"/>
    <mergeCell ref="Q7:R7"/>
    <mergeCell ref="Q8:R8"/>
    <mergeCell ref="Q9:R9"/>
    <mergeCell ref="Q10:R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7CC9-DC70-4396-99EB-F854B6FCD730}">
  <dimension ref="A7:I23"/>
  <sheetViews>
    <sheetView showGridLines="0" zoomScale="110" zoomScaleNormal="110" workbookViewId="0">
      <selection activeCell="A25" sqref="A25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77" t="s">
        <v>24</v>
      </c>
    </row>
    <row r="8" spans="1:9" ht="18" x14ac:dyDescent="0.3">
      <c r="A8" s="78"/>
    </row>
    <row r="9" spans="1:9" ht="18" x14ac:dyDescent="0.3">
      <c r="B9" s="79" t="s">
        <v>25</v>
      </c>
    </row>
    <row r="10" spans="1:9" ht="15.95" x14ac:dyDescent="0.3">
      <c r="B10" s="1"/>
      <c r="C10" s="269" t="s">
        <v>99</v>
      </c>
      <c r="D10" s="269"/>
      <c r="E10" s="269"/>
      <c r="F10" s="269"/>
      <c r="G10" s="269"/>
      <c r="H10" s="269"/>
      <c r="I10" s="80" t="s">
        <v>26</v>
      </c>
    </row>
    <row r="13" spans="1:9" ht="15.95" x14ac:dyDescent="0.3">
      <c r="C13" s="176" t="s">
        <v>98</v>
      </c>
    </row>
    <row r="21" spans="1:1" x14ac:dyDescent="0.25">
      <c r="A21" s="81" t="s">
        <v>27</v>
      </c>
    </row>
    <row r="22" spans="1:1" x14ac:dyDescent="0.25">
      <c r="A22" s="82" t="s">
        <v>28</v>
      </c>
    </row>
    <row r="23" spans="1:1" x14ac:dyDescent="0.25">
      <c r="A23" s="83" t="s">
        <v>29</v>
      </c>
    </row>
  </sheetData>
  <sheetProtection algorithmName="SHA-512" hashValue="ov/HEedCeeGhbO9DVPbRRZ6SlyQSCcgG5Be3eNZ17+lfQzYCOvLNrXDWUP7dkONah/Wtucf37BTpDZiINZ6prg==" saltValue="EwO4WDFAj2PJTT1EXY0cYg==" spinCount="100000" sheet="1" objects="1" scenarios="1"/>
  <mergeCells count="1">
    <mergeCell ref="C10:H10"/>
  </mergeCells>
  <hyperlinks>
    <hyperlink ref="C10" r:id="rId1" xr:uid="{A9CF4A0E-A0CE-4C80-A6B8-BEAC59B95887}"/>
    <hyperlink ref="A22" r:id="rId2" xr:uid="{A59E3CA5-5262-466A-A345-0B0067B01C5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CAN 2025</vt:lpstr>
      <vt:lpstr>Tableau des meilleurs 3ème</vt:lpstr>
      <vt:lpstr>Mot de passe</vt:lpstr>
      <vt:lpstr>'CAN 2025'!Zone_d_impression</vt:lpstr>
      <vt:lpstr>Paramètres!Zone_d_impression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2021-09-05T18:24:57Z</cp:lastPrinted>
  <dcterms:created xsi:type="dcterms:W3CDTF">2021-06-09T07:26:03Z</dcterms:created>
  <dcterms:modified xsi:type="dcterms:W3CDTF">2025-01-28T08:13:26Z</dcterms:modified>
</cp:coreProperties>
</file>